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8800" windowHeight="12420"/>
  </bookViews>
  <sheets>
    <sheet name="Лист1" sheetId="1" r:id="rId1"/>
  </sheets>
  <definedNames>
    <definedName name="_GoBack" localSheetId="0">#REF!</definedName>
    <definedName name="Excel_BuiltIn_Print_Titles" localSheetId="0">Лист1!$11:$11</definedName>
    <definedName name="_xlnm.Print_Area" localSheetId="0">Лист1!$A$1:$AB$308</definedName>
  </definedNames>
  <calcPr calcId="145621" iterate="1"/>
</workbook>
</file>

<file path=xl/calcChain.xml><?xml version="1.0" encoding="utf-8"?>
<calcChain xmlns="http://schemas.openxmlformats.org/spreadsheetml/2006/main">
  <c r="Y142" i="1" l="1"/>
  <c r="Z142" i="1"/>
  <c r="X142" i="1"/>
  <c r="X284" i="1"/>
  <c r="Y284" i="1"/>
  <c r="Z284" i="1"/>
  <c r="X298" i="1"/>
  <c r="Y298" i="1"/>
  <c r="Z298" i="1"/>
  <c r="W284" i="1"/>
  <c r="X269" i="1"/>
  <c r="Y269" i="1"/>
  <c r="Z269" i="1"/>
  <c r="X234" i="1"/>
  <c r="Y234" i="1"/>
  <c r="Z234" i="1"/>
  <c r="Z233" i="1" s="1"/>
  <c r="X233" i="1"/>
  <c r="Y233" i="1"/>
  <c r="X197" i="1"/>
  <c r="Y197" i="1"/>
  <c r="Z197" i="1"/>
  <c r="X96" i="1"/>
  <c r="Y96" i="1"/>
  <c r="Z96" i="1"/>
  <c r="X58" i="1"/>
  <c r="Y58" i="1"/>
  <c r="Z58" i="1"/>
  <c r="X42" i="1"/>
  <c r="Y42" i="1"/>
  <c r="Z42" i="1"/>
  <c r="X21" i="1"/>
  <c r="Y21" i="1"/>
  <c r="Z21" i="1"/>
  <c r="W269" i="1" l="1"/>
  <c r="AA280" i="1"/>
  <c r="AA287" i="1"/>
  <c r="W298" i="1"/>
  <c r="AA301" i="1"/>
  <c r="AA281" i="1"/>
  <c r="AA153" i="1" l="1"/>
  <c r="W58" i="1" l="1"/>
  <c r="AA68" i="1"/>
  <c r="V269" i="1" l="1"/>
  <c r="U269" i="1"/>
  <c r="W42" i="1" l="1"/>
  <c r="AA49" i="1" l="1"/>
  <c r="X133" i="1"/>
  <c r="Y133" i="1"/>
  <c r="Z133" i="1"/>
  <c r="W133" i="1"/>
  <c r="AA140" i="1"/>
  <c r="X190" i="1" l="1"/>
  <c r="Y190" i="1"/>
  <c r="Z190" i="1"/>
  <c r="W190" i="1"/>
  <c r="AA192" i="1"/>
  <c r="AA190" i="1" l="1"/>
  <c r="AA231" i="1"/>
  <c r="AA228" i="1"/>
  <c r="AA224" i="1"/>
  <c r="Z222" i="1"/>
  <c r="Y222" i="1"/>
  <c r="X222" i="1"/>
  <c r="W222" i="1"/>
  <c r="V222" i="1"/>
  <c r="U222" i="1"/>
  <c r="AA222" i="1" l="1"/>
  <c r="V42" i="1"/>
  <c r="AA175" i="1" l="1"/>
  <c r="AA50" i="1" l="1"/>
  <c r="AA92" i="1" l="1"/>
  <c r="AA90" i="1"/>
  <c r="V89" i="1"/>
  <c r="W89" i="1"/>
  <c r="X89" i="1"/>
  <c r="Y89" i="1"/>
  <c r="Z89" i="1"/>
  <c r="U89" i="1"/>
  <c r="AA91" i="1"/>
  <c r="AA89" i="1" s="1"/>
  <c r="AA180" i="1" l="1"/>
  <c r="V298" i="1" l="1"/>
  <c r="V291" i="1"/>
  <c r="W291" i="1"/>
  <c r="X291" i="1"/>
  <c r="X283" i="1" s="1"/>
  <c r="Y291" i="1"/>
  <c r="Y283" i="1" s="1"/>
  <c r="Z291" i="1"/>
  <c r="Z283" i="1" s="1"/>
  <c r="V284" i="1"/>
  <c r="V234" i="1"/>
  <c r="W234" i="1"/>
  <c r="U234" i="1"/>
  <c r="V215" i="1"/>
  <c r="W215" i="1"/>
  <c r="X215" i="1"/>
  <c r="X196" i="1" s="1"/>
  <c r="Y215" i="1"/>
  <c r="Y196" i="1" s="1"/>
  <c r="Z215" i="1"/>
  <c r="Z196" i="1" s="1"/>
  <c r="V197" i="1"/>
  <c r="W197" i="1"/>
  <c r="V177" i="1"/>
  <c r="W177" i="1"/>
  <c r="X177" i="1"/>
  <c r="Y177" i="1"/>
  <c r="Z177" i="1"/>
  <c r="V142" i="1"/>
  <c r="W142" i="1"/>
  <c r="U142" i="1"/>
  <c r="V133" i="1"/>
  <c r="V121" i="1"/>
  <c r="W121" i="1"/>
  <c r="X121" i="1"/>
  <c r="Y121" i="1"/>
  <c r="Z121" i="1"/>
  <c r="V113" i="1"/>
  <c r="W113" i="1"/>
  <c r="X113" i="1"/>
  <c r="Y113" i="1"/>
  <c r="Z113" i="1"/>
  <c r="V96" i="1"/>
  <c r="W96" i="1"/>
  <c r="V70" i="1"/>
  <c r="W70" i="1"/>
  <c r="X70" i="1"/>
  <c r="X20" i="1" s="1"/>
  <c r="Y70" i="1"/>
  <c r="Y20" i="1" s="1"/>
  <c r="Z70" i="1"/>
  <c r="Z20" i="1" s="1"/>
  <c r="V58" i="1"/>
  <c r="V21" i="1"/>
  <c r="W21" i="1"/>
  <c r="W20" i="1" l="1"/>
  <c r="V20" i="1"/>
  <c r="V283" i="1"/>
  <c r="W283" i="1"/>
  <c r="W233" i="1"/>
  <c r="V233" i="1"/>
  <c r="AA178" i="1"/>
  <c r="AA176" i="1" l="1"/>
  <c r="AA174" i="1"/>
  <c r="AA173" i="1"/>
  <c r="AA279" i="1" l="1"/>
  <c r="AA159" i="1"/>
  <c r="AA171" i="1"/>
  <c r="AA165" i="1"/>
  <c r="AA267" i="1"/>
  <c r="U70" i="1" l="1"/>
  <c r="AA82" i="1"/>
  <c r="AA272" i="1" l="1"/>
  <c r="AA273" i="1"/>
  <c r="AA274" i="1"/>
  <c r="AA275" i="1"/>
  <c r="AA271" i="1"/>
  <c r="AA266" i="1"/>
  <c r="AA264" i="1"/>
  <c r="AA262" i="1"/>
  <c r="AA261" i="1"/>
  <c r="AA257" i="1"/>
  <c r="AA258" i="1"/>
  <c r="AA256" i="1"/>
  <c r="AA252" i="1"/>
  <c r="AA253" i="1"/>
  <c r="AA254" i="1"/>
  <c r="AA246" i="1"/>
  <c r="AA247" i="1"/>
  <c r="AA248" i="1"/>
  <c r="AA245" i="1"/>
  <c r="AA238" i="1"/>
  <c r="AA239" i="1"/>
  <c r="AA240" i="1"/>
  <c r="AA241" i="1"/>
  <c r="AA242" i="1"/>
  <c r="AA237" i="1"/>
  <c r="U233" i="1" l="1"/>
  <c r="V196" i="1"/>
  <c r="W196" i="1"/>
  <c r="U215" i="1"/>
  <c r="AA212" i="1"/>
  <c r="AA211" i="1"/>
  <c r="AA209" i="1"/>
  <c r="AA207" i="1"/>
  <c r="AA206" i="1"/>
  <c r="AA200" i="1"/>
  <c r="AA201" i="1"/>
  <c r="AA202" i="1"/>
  <c r="AA199" i="1"/>
  <c r="AA197" i="1" s="1"/>
  <c r="U197" i="1"/>
  <c r="V184" i="1"/>
  <c r="V95" i="1" s="1"/>
  <c r="V12" i="1" s="1"/>
  <c r="W184" i="1"/>
  <c r="W95" i="1" s="1"/>
  <c r="W12" i="1" s="1"/>
  <c r="X184" i="1"/>
  <c r="X95" i="1" s="1"/>
  <c r="X12" i="1" s="1"/>
  <c r="Y184" i="1"/>
  <c r="Y95" i="1" s="1"/>
  <c r="Y12" i="1" s="1"/>
  <c r="Z184" i="1"/>
  <c r="Z95" i="1" s="1"/>
  <c r="Z12" i="1" s="1"/>
  <c r="U184" i="1"/>
  <c r="U177" i="1"/>
  <c r="AA168" i="1"/>
  <c r="AA169" i="1"/>
  <c r="AA170" i="1"/>
  <c r="AA167" i="1"/>
  <c r="AA162" i="1"/>
  <c r="AA163" i="1"/>
  <c r="AA164" i="1"/>
  <c r="AA161" i="1"/>
  <c r="AA158" i="1"/>
  <c r="AA157" i="1"/>
  <c r="AA155" i="1"/>
  <c r="AA151" i="1"/>
  <c r="AA152" i="1"/>
  <c r="AA150" i="1"/>
  <c r="AA148" i="1"/>
  <c r="AA145" i="1"/>
  <c r="AA146" i="1"/>
  <c r="AA144" i="1"/>
  <c r="AA138" i="1"/>
  <c r="AA136" i="1"/>
  <c r="AA135" i="1"/>
  <c r="U133" i="1"/>
  <c r="AA130" i="1"/>
  <c r="AA128" i="1"/>
  <c r="U121" i="1"/>
  <c r="AA119" i="1"/>
  <c r="AA118" i="1"/>
  <c r="AA116" i="1"/>
  <c r="AA115" i="1"/>
  <c r="U113" i="1"/>
  <c r="AA111" i="1"/>
  <c r="AA105" i="1"/>
  <c r="AA103" i="1"/>
  <c r="AA102" i="1"/>
  <c r="AA99" i="1"/>
  <c r="AA100" i="1"/>
  <c r="AA98" i="1"/>
  <c r="U96" i="1"/>
  <c r="AA79" i="1"/>
  <c r="AA80" i="1"/>
  <c r="AA81" i="1"/>
  <c r="AA71" i="1"/>
  <c r="AA78" i="1"/>
  <c r="AA73" i="1"/>
  <c r="AA74" i="1"/>
  <c r="AA75" i="1"/>
  <c r="AA76" i="1"/>
  <c r="AA72" i="1"/>
  <c r="AA69" i="1"/>
  <c r="AA66" i="1"/>
  <c r="AA67" i="1"/>
  <c r="AA62" i="1"/>
  <c r="AA61" i="1"/>
  <c r="U58" i="1"/>
  <c r="AA56" i="1"/>
  <c r="AA45" i="1"/>
  <c r="AA46" i="1"/>
  <c r="AA47" i="1"/>
  <c r="AA48" i="1"/>
  <c r="AA44" i="1"/>
  <c r="AA43" i="1"/>
  <c r="U42" i="1"/>
  <c r="AA40" i="1"/>
  <c r="AA33" i="1"/>
  <c r="AA34" i="1"/>
  <c r="AA35" i="1"/>
  <c r="AA32" i="1"/>
  <c r="AA24" i="1"/>
  <c r="AA25" i="1"/>
  <c r="AA26" i="1"/>
  <c r="AA27" i="1"/>
  <c r="AA28" i="1"/>
  <c r="AA29" i="1"/>
  <c r="AA23" i="1"/>
  <c r="U21" i="1"/>
  <c r="AA21" i="1" l="1"/>
  <c r="AA58" i="1"/>
  <c r="AA96" i="1"/>
  <c r="AA142" i="1"/>
  <c r="AA133" i="1"/>
  <c r="AA113" i="1"/>
  <c r="U196" i="1"/>
  <c r="U95" i="1"/>
  <c r="AA214" i="1" l="1"/>
  <c r="AA185" i="1" l="1"/>
  <c r="AA53" i="1" l="1"/>
  <c r="AA268" i="1" l="1"/>
  <c r="V71" i="1" l="1"/>
  <c r="W71" i="1"/>
  <c r="X71" i="1"/>
  <c r="Y71" i="1"/>
  <c r="Z71" i="1"/>
  <c r="U71" i="1"/>
  <c r="AA198" i="1" l="1"/>
  <c r="AA52" i="1" l="1"/>
  <c r="AA186" i="1" l="1"/>
  <c r="AA184" i="1" s="1"/>
  <c r="AA183" i="1" l="1"/>
  <c r="AA182" i="1"/>
  <c r="AA179" i="1"/>
  <c r="AA177" i="1" s="1"/>
  <c r="AE153" i="1" l="1"/>
  <c r="AA107" i="1" l="1"/>
  <c r="AA172" i="1" l="1"/>
  <c r="AA143" i="1" l="1"/>
  <c r="AA276" i="1" l="1"/>
  <c r="AA126" i="1" l="1"/>
  <c r="AA124" i="1"/>
  <c r="AA87" i="1"/>
  <c r="AA86" i="1"/>
  <c r="AA85" i="1"/>
  <c r="AA84" i="1"/>
  <c r="AA54" i="1"/>
  <c r="AA42" i="1" s="1"/>
  <c r="AA70" i="1" l="1"/>
  <c r="AA20" i="1" s="1"/>
  <c r="AA121" i="1"/>
  <c r="AA95" i="1" s="1"/>
  <c r="AA57" i="1" l="1"/>
  <c r="AA294" i="1"/>
  <c r="AA293" i="1" l="1"/>
  <c r="AA291" i="1" s="1"/>
  <c r="AA286" i="1"/>
  <c r="AA284" i="1" s="1"/>
  <c r="AA265" i="1"/>
  <c r="AA244" i="1"/>
  <c r="AA250" i="1"/>
  <c r="AA263" i="1"/>
  <c r="AA260" i="1"/>
  <c r="AA220" i="1"/>
  <c r="AA218" i="1"/>
  <c r="AA156" i="1"/>
  <c r="AA215" i="1" l="1"/>
  <c r="AA196" i="1" s="1"/>
  <c r="AA251" i="1"/>
  <c r="AA234" i="1" s="1"/>
  <c r="AA160" i="1" l="1"/>
  <c r="U284" i="1" l="1"/>
  <c r="AA277" i="1"/>
  <c r="AA269" i="1" s="1"/>
  <c r="AA233" i="1" s="1"/>
  <c r="AA117" i="1" l="1"/>
  <c r="AA147" i="1" l="1"/>
  <c r="AA51" i="1" l="1"/>
  <c r="AA55" i="1"/>
  <c r="U298" i="1" l="1"/>
  <c r="AA300" i="1" l="1"/>
  <c r="AA298" i="1" s="1"/>
  <c r="AA283" i="1" s="1"/>
  <c r="AA12" i="1" s="1"/>
  <c r="U291" i="1"/>
  <c r="AA131" i="1"/>
  <c r="U20" i="1"/>
  <c r="U283" i="1" l="1"/>
  <c r="U12" i="1"/>
</calcChain>
</file>

<file path=xl/sharedStrings.xml><?xml version="1.0" encoding="utf-8"?>
<sst xmlns="http://schemas.openxmlformats.org/spreadsheetml/2006/main" count="508" uniqueCount="239">
  <si>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</si>
  <si>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</si>
  <si>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</si>
  <si>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</si>
  <si>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</si>
  <si>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</si>
  <si>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</si>
  <si>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</si>
  <si>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</si>
  <si>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</si>
  <si>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</si>
  <si>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</si>
  <si>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</si>
  <si>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</si>
  <si>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</si>
  <si>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</si>
  <si>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</si>
  <si>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</si>
  <si>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</si>
  <si>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</si>
  <si>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</si>
  <si>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</si>
  <si>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</si>
  <si>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</si>
  <si>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</si>
  <si>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</si>
  <si>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</si>
  <si>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</si>
  <si>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</si>
  <si>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</si>
  <si>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</si>
  <si>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</si>
  <si>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</si>
  <si>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</si>
  <si>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</si>
  <si>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</si>
  <si>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</si>
  <si>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</si>
  <si>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</si>
  <si>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</si>
  <si>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</si>
  <si>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</si>
  <si>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</si>
  <si>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</si>
  <si>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</si>
  <si>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</si>
  <si>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</si>
  <si>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</si>
  <si>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</si>
  <si>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</si>
  <si>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</si>
  <si>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</si>
  <si>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</si>
  <si>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</si>
  <si>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</si>
  <si>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</si>
  <si>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</si>
  <si>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</si>
  <si>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</si>
  <si>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</si>
  <si>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</si>
  <si>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</si>
  <si>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</si>
  <si>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</si>
  <si>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</si>
  <si>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</si>
  <si>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</si>
  <si>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</si>
  <si>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</si>
  <si>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</si>
  <si>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</si>
  <si>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</si>
  <si>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</si>
  <si>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</si>
  <si>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</si>
  <si>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</si>
  <si>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</si>
  <si>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</si>
  <si>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</si>
  <si>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</si>
  <si>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</si>
  <si>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</si>
  <si>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</si>
  <si>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</si>
  <si>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</si>
  <si>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</si>
  <si>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</si>
  <si>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</si>
  <si>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</si>
  <si>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</si>
  <si>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</si>
  <si>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</si>
  <si>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</si>
  <si>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</si>
  <si>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</si>
  <si>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</si>
  <si>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</si>
  <si>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</si>
  <si>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</si>
  <si>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</si>
  <si>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</si>
  <si>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</si>
  <si>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</si>
  <si>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</si>
  <si>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</si>
  <si>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</si>
  <si>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</si>
  <si>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</si>
  <si>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</si>
  <si>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</si>
  <si>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</si>
  <si>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</si>
  <si>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</si>
  <si>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</si>
  <si>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</si>
  <si>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</si>
  <si>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</si>
  <si>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</si>
  <si>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</si>
  <si>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</si>
  <si>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</si>
  <si>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</si>
  <si>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</si>
  <si>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</si>
  <si>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</si>
  <si>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</si>
  <si>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</si>
  <si>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</si>
  <si>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</si>
  <si>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</si>
  <si>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</si>
  <si>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</si>
  <si>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</si>
  <si>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</si>
  <si>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</si>
  <si>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</si>
  <si>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</si>
  <si>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</si>
  <si>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</si>
  <si>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</si>
  <si>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</si>
  <si>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</si>
  <si>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</si>
  <si>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</si>
  <si>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</si>
  <si>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</si>
  <si>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</si>
  <si>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</si>
  <si>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</si>
  <si>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</si>
  <si>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</si>
  <si>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</si>
  <si>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</si>
  <si>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</si>
  <si>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</si>
  <si>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</si>
  <si>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</si>
  <si>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</si>
  <si>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</si>
  <si>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</si>
  <si>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</si>
  <si>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</si>
  <si>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</si>
  <si>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</si>
  <si>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</si>
  <si>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</si>
  <si>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</si>
  <si>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</si>
  <si>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</si>
  <si>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</si>
  <si>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</si>
  <si>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</si>
  <si>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</si>
  <si>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</si>
  <si>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</si>
  <si>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</si>
  <si>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</si>
  <si>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</si>
  <si>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</si>
  <si>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</si>
  <si>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Мероприятие 1.04  «Обеспечение антитеррористической защищенности муниципальных образовательных учреждений, реализующих основную общеобразовательную программу дошкольного образования»</t>
  </si>
  <si>
    <t>Мероприятие 3.04 «Приобретение и установка детских игровых комплексов»</t>
  </si>
  <si>
    <t>Показатель 1 «Количество установленных детских игровых комплексов»</t>
  </si>
  <si>
    <t>Мероприятие 6.01  «Реализация проектов в рамках поддержки школьных инициатив»</t>
  </si>
  <si>
    <t>Показатель 1 «Количество проектов, реализованных в рамках поддержки школьных инициатив»</t>
  </si>
  <si>
    <t>Административное мероприятие 6.02 «Организация участия проектов общеобразовательных учреждений города Твери в региональном конкурсе в рамках поддержки школьных инициатив»</t>
  </si>
  <si>
    <t>Показатель 1 «Количество  общеобразовательных учреждений, участвующих в реализации проектов»</t>
  </si>
  <si>
    <t>Мероприятие 1.05  «Обеспечение антитеррористической защищенности муниципальных общеобразовательных учреждений»</t>
  </si>
  <si>
    <t>Мероприятие 1.04  «Обеспечение антитеррористической защищенности муниципальных учреждений дополнительного образования»</t>
  </si>
  <si>
    <r>
      <rPr>
        <b/>
        <sz val="14"/>
        <color rgb="FF000000"/>
        <rFont val="Times New Roman"/>
        <family val="1"/>
        <charset val="204"/>
      </rPr>
      <t>Задача 7</t>
    </r>
    <r>
      <rPr>
        <sz val="14"/>
        <color rgb="FF000000"/>
        <rFont val="Times New Roman"/>
        <family val="1"/>
        <charset val="204"/>
      </rPr>
      <t xml:space="preserve"> «Ввод новых зданий в систему общего образования»</t>
    </r>
  </si>
  <si>
    <t>Показатель 1  «Количество новых зданий системы общего образования»</t>
  </si>
  <si>
    <t>Показатель 2 «Количество учреждений, оснащенных уличными игровыми комплексами»</t>
  </si>
  <si>
    <t>Показатель 1 «Количество зданий системы  общего образования, присоединенных к ресурсоснабжающим сетям»</t>
  </si>
  <si>
    <t>Административное мероприятие 7.02 «Осуществление контроля за присоединением зданий системы  общего образования к  ресурсоснабжающим сетям»</t>
  </si>
  <si>
    <t>Показатель 1  «Количество учреждений общего образования, в которых осуществлялся контроль за присоединением зданий системы  общего образования к  ресурсоснабжающим сетям»</t>
  </si>
  <si>
    <t>Показатель 1  «Количество учреждений, в которых обеспечена охрана сотрудниками охранных организаций»</t>
  </si>
  <si>
    <t>Показатель 1  «Количество проектов общеобразовательных учреждений города Твери, участвующих в региональном конкурсе в рамках поддержки школьных инициатив»</t>
  </si>
  <si>
    <t>Показатель 2 «Количество проектов-победителей конкурсного отбора»</t>
  </si>
  <si>
    <t>Мероприятие 7.01  «Ввод новых зданий в систему общего образования»</t>
  </si>
  <si>
    <t>давайте 13 где выполнены работы и ведутся</t>
  </si>
  <si>
    <t>Мероприятие 1.05  «Обеспечение функционирования системы персонифицированного учета и персонифицированного финансирования дополнительного образования детей»</t>
  </si>
  <si>
    <t>Показатель 1 «Доля детей в возрасте от 5 до 18 лет, имеющих право на получение дополнительного образования в рамках системы персонифицированного учета и персонифицированного финансирования дополнительного образования детей в общей численности детей в возрасте от 5 до 18 лет»</t>
  </si>
  <si>
    <t>Мероприятие 2.01 «Обеспечение ремонтных работ, приобретение оборудования, включая приобретение и установку спортивно-игрового оборудования, благоустройство территорий в муниципальных бюджетных дошкольных образовательных учреждениях»</t>
  </si>
  <si>
    <t>Показатель 3 «Количество учреждений, в которых приобретено оборудование»</t>
  </si>
  <si>
    <t>Задача 6  «Реализация проектов в рамках поддержки школьных инициатив»</t>
  </si>
  <si>
    <t>Мероприятие 1.07 «Обеспечение организации деятельности специализированных  (профильных) лагерей  труда и отдыха»</t>
  </si>
  <si>
    <t>Показатель 1 «Количество учреждений дополнительного образования, осуществивших комплекс мер по обеспечению теплового режима и энергосбережения»</t>
  </si>
  <si>
    <t>Показатель 2  «Количество частных образовательных организаций, организаций, осуществляющих обучение, индивидуальных предпринимателей, государственных образовательных организаций, муниципальных образовательных организаций, в отношении которых Администрацией города Твери (структурными подразделениями Администрации города Твери) не осуществляются функции и полномочия учредителя, включенным в реестр исполнителей образовательных услуг в рамках системы персонифицированного учета и персонифицированного финансирования дополнительного образования детей, получивших субсидию»</t>
  </si>
  <si>
    <t>Показатель 1 «Количество детей, отдохнувших в специализированных лагерях»</t>
  </si>
  <si>
    <t>F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</si>
  <si>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«Обеспечение мер поддержки отдельных категорий граждан, включая предоставление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</si>
  <si>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зданий, в которых выполнены работы  по капитальному ремонту и оснащению средствами обучения и воспитания»</t>
  </si>
  <si>
    <t>Мероприятие 2.03 «Приобретение  оборудования, включая мягкий инвентарь и другие предметы длительного пользования»</t>
  </si>
  <si>
    <t>Показатель 2 «Количество  общеобразовательных учреждений, в которых проведены работы и (или) приобретено оборудование с целью обеспечения нормативного соответствия общеобразовательного учреждения требованиям антитеррористической защищенности»</t>
  </si>
  <si>
    <t>Показатель 1 «Количество учреждений дополнительного образования детских оздоровительно-образовательных лагерей, в  которых приобретено  оборудование, включая мягкий инвентарь и другие предметы длительного пользования»</t>
  </si>
  <si>
    <t>Мероприятие 5.08 «Модернизация школьной системы образования города Твери (МБОУ ЦО № 49)»</t>
  </si>
  <si>
    <r>
      <t xml:space="preserve">Задача 5 </t>
    </r>
    <r>
      <rPr>
        <sz val="14"/>
        <rFont val="Times New Roman"/>
        <family val="1"/>
        <charset val="204"/>
      </rPr>
      <t>«Ввод новых зданий  в систему дошкольного образования»</t>
    </r>
  </si>
  <si>
    <t>Показатель 1 «Количество зданий системы дошкольного образования, присоединенных к ресурсоснабжающим сетям»</t>
  </si>
  <si>
    <t>Административное мероприятие 5.02 «Осуществление контроля за присоединением зданий системы  дошкольного образования к  ресурсоснабжающим сетям»</t>
  </si>
  <si>
    <t>Показатель 1  «Количество учреждений дошкольного образования, в которых осуществлялся контроль за присоединением зданий системы дошкольного образования к  ресурсоснабжающим сетям»</t>
  </si>
  <si>
    <t>Показатель 1  «Количество новых зданий системы дошкольного образования»</t>
  </si>
  <si>
    <t>Мероприятие 5.01  «Ввод новых зданий в систему дошкольного образования»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</si>
  <si>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проект».</t>
  </si>
  <si>
    <t>Мероприятие 3.01  «Осуществление комплекса мер по обеспечению теплового режима и энергосбережения в учреждениях дополнительного образования»</t>
  </si>
  <si>
    <t>Показатель 2 «Количество учреждений дополнительного образования, в которых проведены работы и (или) приобретено оборудование с целью обеспечения нормативного соответствия  учреждения дополнительного образования требованиям антитеррористической защищенности»</t>
  </si>
  <si>
    <r>
      <t xml:space="preserve">Задача 3 </t>
    </r>
    <r>
      <rPr>
        <sz val="14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</si>
  <si>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B</t>
  </si>
  <si>
    <t>Мероприятие  8.01 «Обеспечение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организациях»</t>
  </si>
  <si>
    <t>Мероприятие 4.03 «Обеспечение питанием учащихся с ограниченными возможностями здоровья»</t>
  </si>
  <si>
    <t>Показатель 1 «Количество общеобразовательных организаций, в которых введены должности советников директора по воспитанию и взаимодействию с детскими общественными объединениями»</t>
  </si>
  <si>
    <t>Показатель 1  «Доля учреждений, реализующих проекты федерального уровня по направлению «Навигаторы детства»</t>
  </si>
  <si>
    <t>Административное мероприятие 8.02 «Участие общеобразовательных учреждений  в проектах  федерального уровня по направлению «Навигаторы детства»</t>
  </si>
  <si>
    <t>Показатель 1 «Количество общеобразовательных организаций, в которых введены должности советников директора по воспитанию и взаимодействию с детскими общественными объединениями и реализуются проекты федерального уровня по направлению «Навигаторы детства»</t>
  </si>
  <si>
    <t>Показатель 1  «Доля учащихся с ограниченными возможностями здоровья, охваченных горячим питанием»</t>
  </si>
  <si>
    <t xml:space="preserve"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 </t>
  </si>
  <si>
    <r>
      <t xml:space="preserve">Задача 8  </t>
    </r>
    <r>
      <rPr>
        <sz val="14"/>
        <color rgb="FF000000"/>
        <rFont val="Times New Roman"/>
        <family val="1"/>
        <charset val="204"/>
      </rPr>
      <t>«Обеспечение жизнедеятельности общеобразовательных учреждений» (проведение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 в рамках реализации национального проекта «Образование» (ФП  «Патриотическое воспитание граждан Российской Федерации»)»</t>
    </r>
  </si>
  <si>
    <t>Мероприятие 3.03  «Обеспечение мер поддержки членов семей отдельных категорий граждан Российской Федерации, принимающих (принимавших) участие в специальной военной операции,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взимаемой с родителей (законных представителей)»</t>
  </si>
  <si>
    <t>Показатель 1 «Количество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освобождены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образования»</t>
  </si>
  <si>
    <t>Приложение  6
 к постановлению Администрации города Твери  
от 18.01.2024 № 23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</si>
</sst>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21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C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36">
    <xf numFmtId="0" fontId="0" fillId="0" borderId="0" xfId="0" applyNumberFormat="1" applyFont="1"/>
    <xf numFmtId="0" fontId="1" fillId="0" borderId="0" xfId="0" applyNumberFormat="1" applyFont="1" applyFill="1"/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2" borderId="0" xfId="0" applyNumberFormat="1" applyFont="1" applyFill="1"/>
    <xf numFmtId="0" fontId="1" fillId="3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/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/>
    <xf numFmtId="0" fontId="2" fillId="0" borderId="0" xfId="0" applyNumberFormat="1" applyFont="1" applyFill="1"/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2" fillId="0" borderId="8" xfId="2" applyNumberFormat="1" applyFont="1" applyFill="1" applyBorder="1" applyAlignment="1">
      <alignment horizontal="center" vertical="top" wrapText="1"/>
    </xf>
    <xf numFmtId="0" fontId="2" fillId="0" borderId="8" xfId="2" applyNumberFormat="1" applyFont="1" applyFill="1" applyBorder="1" applyAlignment="1">
      <alignment vertical="top" wrapText="1"/>
    </xf>
    <xf numFmtId="0" fontId="14" fillId="0" borderId="0" xfId="0" applyNumberFormat="1" applyFont="1" applyFill="1" applyAlignment="1">
      <alignment wrapText="1"/>
    </xf>
    <xf numFmtId="164" fontId="14" fillId="0" borderId="0" xfId="0" applyNumberFormat="1" applyFont="1" applyFill="1" applyAlignment="1">
      <alignment wrapText="1"/>
    </xf>
    <xf numFmtId="164" fontId="14" fillId="0" borderId="0" xfId="0" applyNumberFormat="1" applyFont="1" applyFill="1" applyAlignment="1">
      <alignment horizontal="left" wrapText="1"/>
    </xf>
    <xf numFmtId="164" fontId="16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left" wrapText="1"/>
    </xf>
    <xf numFmtId="164" fontId="18" fillId="0" borderId="0" xfId="0" applyNumberFormat="1" applyFont="1" applyFill="1" applyAlignment="1">
      <alignment horizontal="left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top"/>
    </xf>
    <xf numFmtId="166" fontId="1" fillId="0" borderId="0" xfId="0" applyNumberFormat="1" applyFont="1" applyFill="1"/>
    <xf numFmtId="2" fontId="1" fillId="0" borderId="0" xfId="0" applyNumberFormat="1" applyFont="1" applyFill="1"/>
    <xf numFmtId="164" fontId="1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9" xfId="2" applyNumberFormat="1" applyFont="1" applyFill="1" applyBorder="1" applyAlignment="1">
      <alignment horizontal="left" vertical="center" wrapText="1"/>
    </xf>
    <xf numFmtId="0" fontId="2" fillId="0" borderId="10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314"/>
  <sheetViews>
    <sheetView tabSelected="1" view="pageBreakPreview" zoomScale="40" zoomScaleNormal="65" zoomScaleSheetLayoutView="40" workbookViewId="0">
      <selection activeCell="B1" sqref="B1:AB1"/>
    </sheetView>
  </sheetViews>
  <sheetFormatPr defaultColWidth="8.85546875" defaultRowHeight="20.2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5" customWidth="1"/>
    <col min="20" max="20" width="12.85546875" style="1" customWidth="1"/>
    <col min="21" max="21" width="20.140625" style="1" customWidth="1"/>
    <col min="22" max="22" width="17.85546875" style="1" customWidth="1"/>
    <col min="23" max="23" width="18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20" style="1" customWidth="1"/>
    <col min="28" max="28" width="11.85546875" style="1" customWidth="1"/>
    <col min="29" max="29" width="58.5703125" style="40" customWidth="1"/>
    <col min="30" max="30" width="33.5703125" style="1" customWidth="1"/>
    <col min="31" max="31" width="15" style="1" hidden="1" customWidth="1"/>
    <col min="32" max="32" width="8.85546875" style="1" hidden="1" customWidth="1"/>
    <col min="33" max="16384" width="8.85546875" style="1"/>
  </cols>
  <sheetData>
    <row r="1" spans="1:29" ht="138" customHeight="1" x14ac:dyDescent="0.3">
      <c r="A1" s="24"/>
      <c r="B1" s="129" t="s">
        <v>238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9" ht="39.75" customHeight="1" x14ac:dyDescent="0.3">
      <c r="A2" s="24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9" ht="39.75" customHeight="1" x14ac:dyDescent="0.3">
      <c r="A3" s="24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6"/>
      <c r="U3" s="85"/>
      <c r="V3" s="85"/>
      <c r="W3" s="85"/>
      <c r="X3" s="85"/>
      <c r="Y3" s="85"/>
      <c r="Z3" s="85"/>
      <c r="AA3" s="85"/>
      <c r="AB3" s="66"/>
    </row>
    <row r="4" spans="1:29" ht="39.75" customHeight="1" x14ac:dyDescent="0.3">
      <c r="A4" s="2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6"/>
      <c r="U4" s="85"/>
      <c r="V4" s="85"/>
      <c r="W4" s="85"/>
      <c r="X4" s="85"/>
      <c r="Y4" s="85"/>
      <c r="Z4" s="85"/>
      <c r="AA4" s="85"/>
      <c r="AB4" s="66"/>
    </row>
    <row r="5" spans="1:29" ht="24" customHeight="1" x14ac:dyDescent="0.3">
      <c r="A5" s="24"/>
      <c r="B5" s="131" t="s">
        <v>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9" ht="13.5" customHeight="1" x14ac:dyDescent="0.3">
      <c r="A6" s="24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7"/>
      <c r="U6" s="86"/>
      <c r="V6" s="86"/>
      <c r="W6" s="86"/>
      <c r="X6" s="86"/>
      <c r="Y6" s="86"/>
      <c r="Z6" s="86"/>
      <c r="AA6" s="86"/>
      <c r="AB6" s="67"/>
    </row>
    <row r="7" spans="1:29" ht="12" customHeight="1" x14ac:dyDescent="0.3">
      <c r="A7" s="24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7"/>
      <c r="U7" s="86"/>
      <c r="V7" s="86"/>
      <c r="W7" s="86"/>
      <c r="X7" s="86"/>
      <c r="Y7" s="86"/>
      <c r="Z7" s="86"/>
      <c r="AA7" s="86"/>
      <c r="AB7" s="67"/>
    </row>
    <row r="8" spans="1:29" ht="15" customHeight="1" x14ac:dyDescent="0.3">
      <c r="A8" s="24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9" ht="38.25" customHeight="1" x14ac:dyDescent="0.3">
      <c r="A9" s="30"/>
      <c r="B9" s="133" t="s">
        <v>2</v>
      </c>
      <c r="C9" s="133"/>
      <c r="D9" s="133"/>
      <c r="E9" s="133" t="s">
        <v>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4" t="s">
        <v>4</v>
      </c>
      <c r="T9" s="133" t="s">
        <v>5</v>
      </c>
      <c r="U9" s="133" t="s">
        <v>6</v>
      </c>
      <c r="V9" s="133"/>
      <c r="W9" s="133"/>
      <c r="X9" s="133"/>
      <c r="Y9" s="133"/>
      <c r="Z9" s="133"/>
      <c r="AA9" s="133" t="s">
        <v>7</v>
      </c>
      <c r="AB9" s="133"/>
    </row>
    <row r="10" spans="1:29" ht="63" customHeight="1" x14ac:dyDescent="0.3">
      <c r="A10" s="30"/>
      <c r="B10" s="133"/>
      <c r="C10" s="133"/>
      <c r="D10" s="133"/>
      <c r="E10" s="133" t="s">
        <v>8</v>
      </c>
      <c r="F10" s="133"/>
      <c r="G10" s="133" t="s">
        <v>9</v>
      </c>
      <c r="H10" s="133"/>
      <c r="I10" s="133" t="s">
        <v>10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34"/>
      <c r="T10" s="133"/>
      <c r="U10" s="87">
        <v>2021</v>
      </c>
      <c r="V10" s="87">
        <v>2022</v>
      </c>
      <c r="W10" s="87">
        <v>2023</v>
      </c>
      <c r="X10" s="87">
        <v>2024</v>
      </c>
      <c r="Y10" s="87">
        <v>2025</v>
      </c>
      <c r="Z10" s="87">
        <v>2026</v>
      </c>
      <c r="AA10" s="87" t="s">
        <v>11</v>
      </c>
      <c r="AB10" s="13" t="s">
        <v>12</v>
      </c>
    </row>
    <row r="11" spans="1:29" x14ac:dyDescent="0.3">
      <c r="A11" s="30"/>
      <c r="B11" s="25">
        <v>1</v>
      </c>
      <c r="C11" s="13">
        <v>2</v>
      </c>
      <c r="D11" s="13">
        <v>3</v>
      </c>
      <c r="E11" s="13">
        <v>4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3">
        <v>13</v>
      </c>
      <c r="O11" s="13">
        <v>14</v>
      </c>
      <c r="P11" s="13">
        <v>15</v>
      </c>
      <c r="Q11" s="13">
        <v>16</v>
      </c>
      <c r="R11" s="13">
        <v>17</v>
      </c>
      <c r="S11" s="13">
        <v>18</v>
      </c>
      <c r="T11" s="13">
        <v>19</v>
      </c>
      <c r="U11" s="13">
        <v>20</v>
      </c>
      <c r="V11" s="13">
        <v>21</v>
      </c>
      <c r="W11" s="13">
        <v>22</v>
      </c>
      <c r="X11" s="13">
        <v>23</v>
      </c>
      <c r="Y11" s="13">
        <v>24</v>
      </c>
      <c r="Z11" s="13">
        <v>25</v>
      </c>
      <c r="AA11" s="13">
        <v>26</v>
      </c>
      <c r="AB11" s="13">
        <v>27</v>
      </c>
    </row>
    <row r="12" spans="1:29" ht="25.5" customHeight="1" x14ac:dyDescent="0.3">
      <c r="A12" s="30"/>
      <c r="B12" s="26">
        <v>0</v>
      </c>
      <c r="C12" s="14">
        <v>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 t="s">
        <v>133</v>
      </c>
      <c r="T12" s="68" t="s">
        <v>13</v>
      </c>
      <c r="U12" s="16">
        <f t="shared" ref="U12:AA12" si="0">U20+U95+U196+U233+U283</f>
        <v>5592819.7000000002</v>
      </c>
      <c r="V12" s="16">
        <f t="shared" si="0"/>
        <v>5763041.4999999991</v>
      </c>
      <c r="W12" s="16">
        <f t="shared" si="0"/>
        <v>6567845.6000000006</v>
      </c>
      <c r="X12" s="16">
        <f t="shared" si="0"/>
        <v>5632844.8000000007</v>
      </c>
      <c r="Y12" s="16">
        <f t="shared" si="0"/>
        <v>5542338.6000000006</v>
      </c>
      <c r="Z12" s="16">
        <f t="shared" si="0"/>
        <v>5542760.6000000006</v>
      </c>
      <c r="AA12" s="16">
        <f t="shared" si="0"/>
        <v>34641650.799999997</v>
      </c>
      <c r="AB12" s="7">
        <v>2026</v>
      </c>
      <c r="AC12" s="42"/>
    </row>
    <row r="13" spans="1:29" ht="86.25" customHeight="1" x14ac:dyDescent="0.3">
      <c r="A13" s="30"/>
      <c r="B13" s="2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54" t="s">
        <v>14</v>
      </c>
      <c r="T13" s="62"/>
      <c r="U13" s="83"/>
      <c r="V13" s="83"/>
      <c r="W13" s="83"/>
      <c r="X13" s="83"/>
      <c r="Y13" s="83" t="s">
        <v>15</v>
      </c>
      <c r="Z13" s="83"/>
      <c r="AA13" s="83"/>
      <c r="AB13" s="62"/>
      <c r="AC13" s="42"/>
    </row>
    <row r="14" spans="1:29" ht="77.25" customHeight="1" x14ac:dyDescent="0.3">
      <c r="A14" s="30"/>
      <c r="B14" s="2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54" t="s">
        <v>16</v>
      </c>
      <c r="T14" s="62" t="s">
        <v>17</v>
      </c>
      <c r="U14" s="8">
        <v>77.7</v>
      </c>
      <c r="V14" s="8">
        <v>77.7</v>
      </c>
      <c r="W14" s="8">
        <v>83.5</v>
      </c>
      <c r="X14" s="8">
        <v>83.5</v>
      </c>
      <c r="Y14" s="8">
        <v>83.5</v>
      </c>
      <c r="Z14" s="8">
        <v>83.5</v>
      </c>
      <c r="AA14" s="8">
        <v>83.5</v>
      </c>
      <c r="AB14" s="62">
        <v>2026</v>
      </c>
      <c r="AC14" s="41"/>
    </row>
    <row r="15" spans="1:29" ht="37.5" x14ac:dyDescent="0.3">
      <c r="A15" s="30"/>
      <c r="B15" s="2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54" t="s">
        <v>18</v>
      </c>
      <c r="T15" s="62" t="s">
        <v>17</v>
      </c>
      <c r="U15" s="8">
        <v>100</v>
      </c>
      <c r="V15" s="8">
        <v>100</v>
      </c>
      <c r="W15" s="8">
        <v>100</v>
      </c>
      <c r="X15" s="8">
        <v>100</v>
      </c>
      <c r="Y15" s="8">
        <v>100</v>
      </c>
      <c r="Z15" s="8">
        <v>100</v>
      </c>
      <c r="AA15" s="8">
        <v>100</v>
      </c>
      <c r="AB15" s="62">
        <v>2026</v>
      </c>
      <c r="AC15" s="41"/>
    </row>
    <row r="16" spans="1:29" ht="60.75" customHeight="1" x14ac:dyDescent="0.3">
      <c r="A16" s="30"/>
      <c r="B16" s="2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54" t="s">
        <v>19</v>
      </c>
      <c r="T16" s="62" t="s">
        <v>17</v>
      </c>
      <c r="U16" s="8">
        <v>93</v>
      </c>
      <c r="V16" s="8">
        <v>93</v>
      </c>
      <c r="W16" s="8">
        <v>93</v>
      </c>
      <c r="X16" s="8">
        <v>93</v>
      </c>
      <c r="Y16" s="8">
        <v>93</v>
      </c>
      <c r="Z16" s="8">
        <v>94</v>
      </c>
      <c r="AA16" s="8">
        <v>94</v>
      </c>
      <c r="AB16" s="62">
        <v>2026</v>
      </c>
      <c r="AC16" s="41"/>
    </row>
    <row r="17" spans="1:29" ht="62.25" customHeight="1" x14ac:dyDescent="0.3">
      <c r="A17" s="30"/>
      <c r="B17" s="2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54" t="s">
        <v>20</v>
      </c>
      <c r="T17" s="62" t="s">
        <v>17</v>
      </c>
      <c r="U17" s="8">
        <v>21.3</v>
      </c>
      <c r="V17" s="8">
        <v>21.3</v>
      </c>
      <c r="W17" s="8">
        <v>21.3</v>
      </c>
      <c r="X17" s="8">
        <v>20.7</v>
      </c>
      <c r="Y17" s="8">
        <v>20.7</v>
      </c>
      <c r="Z17" s="8">
        <v>20.7</v>
      </c>
      <c r="AA17" s="8">
        <v>20.7</v>
      </c>
      <c r="AB17" s="62">
        <v>2026</v>
      </c>
      <c r="AC17" s="41"/>
    </row>
    <row r="18" spans="1:29" ht="97.5" customHeight="1" x14ac:dyDescent="0.3">
      <c r="A18" s="30"/>
      <c r="B18" s="2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54" t="s">
        <v>21</v>
      </c>
      <c r="T18" s="62" t="s">
        <v>17</v>
      </c>
      <c r="U18" s="8">
        <v>97.2</v>
      </c>
      <c r="V18" s="17">
        <v>97.4</v>
      </c>
      <c r="W18" s="8">
        <v>97.5</v>
      </c>
      <c r="X18" s="8">
        <v>97.6</v>
      </c>
      <c r="Y18" s="8">
        <v>97.9</v>
      </c>
      <c r="Z18" s="8">
        <v>98</v>
      </c>
      <c r="AA18" s="8">
        <v>98</v>
      </c>
      <c r="AB18" s="62">
        <v>2026</v>
      </c>
      <c r="AC18" s="41"/>
    </row>
    <row r="19" spans="1:29" ht="76.5" customHeight="1" x14ac:dyDescent="0.3">
      <c r="A19" s="30"/>
      <c r="B19" s="2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54" t="s">
        <v>22</v>
      </c>
      <c r="T19" s="62" t="s">
        <v>17</v>
      </c>
      <c r="U19" s="8">
        <v>76.599999999999994</v>
      </c>
      <c r="V19" s="8">
        <v>78</v>
      </c>
      <c r="W19" s="8">
        <v>79</v>
      </c>
      <c r="X19" s="8">
        <v>80</v>
      </c>
      <c r="Y19" s="8">
        <v>80</v>
      </c>
      <c r="Z19" s="8">
        <v>80</v>
      </c>
      <c r="AA19" s="8">
        <v>80</v>
      </c>
      <c r="AB19" s="62">
        <v>2026</v>
      </c>
      <c r="AC19" s="41"/>
    </row>
    <row r="20" spans="1:29" ht="30" customHeight="1" x14ac:dyDescent="0.25">
      <c r="A20" s="30"/>
      <c r="B20" s="26">
        <v>0</v>
      </c>
      <c r="C20" s="14">
        <v>1</v>
      </c>
      <c r="D20" s="14">
        <v>1</v>
      </c>
      <c r="E20" s="14">
        <v>0</v>
      </c>
      <c r="F20" s="14">
        <v>7</v>
      </c>
      <c r="G20" s="14">
        <v>0</v>
      </c>
      <c r="H20" s="14">
        <v>0</v>
      </c>
      <c r="I20" s="14">
        <v>0</v>
      </c>
      <c r="J20" s="14">
        <v>1</v>
      </c>
      <c r="K20" s="14">
        <v>1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 t="s">
        <v>23</v>
      </c>
      <c r="T20" s="7" t="s">
        <v>13</v>
      </c>
      <c r="U20" s="16">
        <f>U21+U42+U58+U70</f>
        <v>2508690.1</v>
      </c>
      <c r="V20" s="16">
        <f t="shared" ref="V20" si="1">V21+V42+V58+V70</f>
        <v>2694126.8</v>
      </c>
      <c r="W20" s="16">
        <f>W21+W42+W58+W70+W89</f>
        <v>2688568.4</v>
      </c>
      <c r="X20" s="16">
        <f t="shared" ref="X20:AA20" si="2">X21+X42+X58+X70+X89</f>
        <v>2360101.6</v>
      </c>
      <c r="Y20" s="16">
        <f t="shared" si="2"/>
        <v>2334006.1</v>
      </c>
      <c r="Z20" s="16">
        <f t="shared" si="2"/>
        <v>2337478.1</v>
      </c>
      <c r="AA20" s="16">
        <f t="shared" si="2"/>
        <v>14922971.1</v>
      </c>
      <c r="AB20" s="7">
        <v>2026</v>
      </c>
      <c r="AC20" s="50"/>
    </row>
    <row r="21" spans="1:29" ht="64.5" customHeight="1" x14ac:dyDescent="0.3">
      <c r="A21" s="30"/>
      <c r="B21" s="26">
        <v>0</v>
      </c>
      <c r="C21" s="14">
        <v>1</v>
      </c>
      <c r="D21" s="14">
        <v>1</v>
      </c>
      <c r="E21" s="14">
        <v>0</v>
      </c>
      <c r="F21" s="14">
        <v>7</v>
      </c>
      <c r="G21" s="14">
        <v>0</v>
      </c>
      <c r="H21" s="14">
        <v>0</v>
      </c>
      <c r="I21" s="14">
        <v>0</v>
      </c>
      <c r="J21" s="14">
        <v>1</v>
      </c>
      <c r="K21" s="14">
        <v>1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8" t="s">
        <v>161</v>
      </c>
      <c r="T21" s="65" t="s">
        <v>13</v>
      </c>
      <c r="U21" s="19">
        <f>U23+U24+U25+U26+U27+U28+U29+U32+U33+U34+U35+U40</f>
        <v>1861374.3</v>
      </c>
      <c r="V21" s="19">
        <f t="shared" ref="V21:AA21" si="3">V23+V24+V25+V26+V27+V28+V29+V32+V33+V34+V35+V40</f>
        <v>2073064.4</v>
      </c>
      <c r="W21" s="19">
        <f t="shared" si="3"/>
        <v>2458048.1999999997</v>
      </c>
      <c r="X21" s="19">
        <f t="shared" si="3"/>
        <v>2186913.9</v>
      </c>
      <c r="Y21" s="19">
        <f t="shared" si="3"/>
        <v>2186913.9</v>
      </c>
      <c r="Z21" s="19">
        <f t="shared" si="3"/>
        <v>2186913.9</v>
      </c>
      <c r="AA21" s="19">
        <f t="shared" si="3"/>
        <v>12953228.6</v>
      </c>
      <c r="AB21" s="46">
        <v>2026</v>
      </c>
      <c r="AC21" s="41"/>
    </row>
    <row r="22" spans="1:29" ht="54" customHeight="1" x14ac:dyDescent="0.3">
      <c r="A22" s="30"/>
      <c r="B22" s="2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54" t="s">
        <v>24</v>
      </c>
      <c r="T22" s="62" t="s">
        <v>25</v>
      </c>
      <c r="U22" s="20">
        <v>23211</v>
      </c>
      <c r="V22" s="20">
        <v>23410</v>
      </c>
      <c r="W22" s="82">
        <v>23650</v>
      </c>
      <c r="X22" s="20">
        <v>23600</v>
      </c>
      <c r="Y22" s="20">
        <v>24025</v>
      </c>
      <c r="Z22" s="20">
        <v>24025</v>
      </c>
      <c r="AA22" s="20">
        <v>24025</v>
      </c>
      <c r="AB22" s="62">
        <v>2026</v>
      </c>
      <c r="AC22" s="41"/>
    </row>
    <row r="23" spans="1:29" ht="24" customHeight="1" x14ac:dyDescent="0.3">
      <c r="A23" s="30"/>
      <c r="B23" s="26">
        <v>0</v>
      </c>
      <c r="C23" s="14">
        <v>1</v>
      </c>
      <c r="D23" s="14">
        <v>1</v>
      </c>
      <c r="E23" s="14">
        <v>0</v>
      </c>
      <c r="F23" s="14">
        <v>7</v>
      </c>
      <c r="G23" s="14">
        <v>0</v>
      </c>
      <c r="H23" s="14">
        <v>1</v>
      </c>
      <c r="I23" s="14">
        <v>0</v>
      </c>
      <c r="J23" s="14">
        <v>1</v>
      </c>
      <c r="K23" s="14">
        <v>1</v>
      </c>
      <c r="L23" s="14">
        <v>0</v>
      </c>
      <c r="M23" s="14">
        <v>1</v>
      </c>
      <c r="N23" s="14">
        <v>9</v>
      </c>
      <c r="O23" s="14">
        <v>9</v>
      </c>
      <c r="P23" s="14">
        <v>9</v>
      </c>
      <c r="Q23" s="14">
        <v>9</v>
      </c>
      <c r="R23" s="14">
        <v>9</v>
      </c>
      <c r="S23" s="107" t="s">
        <v>137</v>
      </c>
      <c r="T23" s="100" t="s">
        <v>26</v>
      </c>
      <c r="U23" s="12">
        <v>680137.6</v>
      </c>
      <c r="V23" s="12">
        <v>793996.1</v>
      </c>
      <c r="W23" s="12">
        <v>938582.3</v>
      </c>
      <c r="X23" s="12">
        <v>856642.1</v>
      </c>
      <c r="Y23" s="12">
        <v>856642.1</v>
      </c>
      <c r="Z23" s="12">
        <v>856642.1</v>
      </c>
      <c r="AA23" s="12">
        <f>U23+V23+W23+X23+Y23+Z23</f>
        <v>4982642.3</v>
      </c>
      <c r="AB23" s="62">
        <v>2026</v>
      </c>
      <c r="AC23" s="41"/>
    </row>
    <row r="24" spans="1:29" ht="24" customHeight="1" x14ac:dyDescent="0.3">
      <c r="A24" s="30"/>
      <c r="B24" s="26">
        <v>0</v>
      </c>
      <c r="C24" s="14">
        <v>1</v>
      </c>
      <c r="D24" s="14">
        <v>1</v>
      </c>
      <c r="E24" s="14">
        <v>0</v>
      </c>
      <c r="F24" s="14">
        <v>7</v>
      </c>
      <c r="G24" s="14">
        <v>0</v>
      </c>
      <c r="H24" s="14">
        <v>2</v>
      </c>
      <c r="I24" s="14">
        <v>0</v>
      </c>
      <c r="J24" s="14">
        <v>1</v>
      </c>
      <c r="K24" s="14">
        <v>1</v>
      </c>
      <c r="L24" s="14">
        <v>0</v>
      </c>
      <c r="M24" s="14">
        <v>1</v>
      </c>
      <c r="N24" s="14">
        <v>9</v>
      </c>
      <c r="O24" s="14">
        <v>9</v>
      </c>
      <c r="P24" s="14">
        <v>9</v>
      </c>
      <c r="Q24" s="14">
        <v>9</v>
      </c>
      <c r="R24" s="14">
        <v>9</v>
      </c>
      <c r="S24" s="108"/>
      <c r="T24" s="101"/>
      <c r="U24" s="12">
        <v>74316.100000000006</v>
      </c>
      <c r="V24" s="12">
        <v>78095.5</v>
      </c>
      <c r="W24" s="12">
        <v>92480.8</v>
      </c>
      <c r="X24" s="12">
        <v>79331</v>
      </c>
      <c r="Y24" s="12">
        <v>79331</v>
      </c>
      <c r="Z24" s="12">
        <v>79331</v>
      </c>
      <c r="AA24" s="12">
        <f t="shared" ref="AA24:AA29" si="4">U24+V24+W24+X24+Y24+Z24</f>
        <v>482885.4</v>
      </c>
      <c r="AB24" s="62">
        <v>2026</v>
      </c>
      <c r="AC24" s="41"/>
    </row>
    <row r="25" spans="1:29" ht="24" customHeight="1" x14ac:dyDescent="0.3">
      <c r="A25" s="30"/>
      <c r="B25" s="26">
        <v>0</v>
      </c>
      <c r="C25" s="14">
        <v>1</v>
      </c>
      <c r="D25" s="14">
        <v>1</v>
      </c>
      <c r="E25" s="14">
        <v>1</v>
      </c>
      <c r="F25" s="14">
        <v>0</v>
      </c>
      <c r="G25" s="14">
        <v>0</v>
      </c>
      <c r="H25" s="14">
        <v>4</v>
      </c>
      <c r="I25" s="14">
        <v>0</v>
      </c>
      <c r="J25" s="14">
        <v>1</v>
      </c>
      <c r="K25" s="14">
        <v>1</v>
      </c>
      <c r="L25" s="14">
        <v>0</v>
      </c>
      <c r="M25" s="14">
        <v>1</v>
      </c>
      <c r="N25" s="14">
        <v>9</v>
      </c>
      <c r="O25" s="14">
        <v>9</v>
      </c>
      <c r="P25" s="14">
        <v>9</v>
      </c>
      <c r="Q25" s="14">
        <v>9</v>
      </c>
      <c r="R25" s="14">
        <v>9</v>
      </c>
      <c r="S25" s="108"/>
      <c r="T25" s="101"/>
      <c r="U25" s="12">
        <v>43.8</v>
      </c>
      <c r="V25" s="12">
        <v>15.2</v>
      </c>
      <c r="W25" s="12">
        <v>0</v>
      </c>
      <c r="X25" s="12">
        <v>0</v>
      </c>
      <c r="Y25" s="12">
        <v>0</v>
      </c>
      <c r="Z25" s="12">
        <v>0</v>
      </c>
      <c r="AA25" s="12">
        <f t="shared" si="4"/>
        <v>59</v>
      </c>
      <c r="AB25" s="62">
        <v>2022</v>
      </c>
      <c r="AC25" s="41"/>
    </row>
    <row r="26" spans="1:29" ht="24" customHeight="1" x14ac:dyDescent="0.3">
      <c r="A26" s="30"/>
      <c r="B26" s="26">
        <v>0</v>
      </c>
      <c r="C26" s="14">
        <v>1</v>
      </c>
      <c r="D26" s="14">
        <v>1</v>
      </c>
      <c r="E26" s="14">
        <v>0</v>
      </c>
      <c r="F26" s="14">
        <v>7</v>
      </c>
      <c r="G26" s="14">
        <v>0</v>
      </c>
      <c r="H26" s="14">
        <v>1</v>
      </c>
      <c r="I26" s="14">
        <v>0</v>
      </c>
      <c r="J26" s="14">
        <v>1</v>
      </c>
      <c r="K26" s="14">
        <v>1</v>
      </c>
      <c r="L26" s="14">
        <v>0</v>
      </c>
      <c r="M26" s="14">
        <v>1</v>
      </c>
      <c r="N26" s="14">
        <v>1</v>
      </c>
      <c r="O26" s="14">
        <v>1</v>
      </c>
      <c r="P26" s="14">
        <v>3</v>
      </c>
      <c r="Q26" s="14">
        <v>9</v>
      </c>
      <c r="R26" s="14">
        <v>0</v>
      </c>
      <c r="S26" s="108"/>
      <c r="T26" s="101"/>
      <c r="U26" s="12">
        <v>0</v>
      </c>
      <c r="V26" s="12">
        <v>11725.2</v>
      </c>
      <c r="W26" s="12">
        <v>13429.9</v>
      </c>
      <c r="X26" s="12">
        <v>0</v>
      </c>
      <c r="Y26" s="12">
        <v>0</v>
      </c>
      <c r="Z26" s="12">
        <v>0</v>
      </c>
      <c r="AA26" s="12">
        <f t="shared" si="4"/>
        <v>25155.1</v>
      </c>
      <c r="AB26" s="62">
        <v>2023</v>
      </c>
      <c r="AC26" s="41"/>
    </row>
    <row r="27" spans="1:29" ht="24" customHeight="1" x14ac:dyDescent="0.3">
      <c r="A27" s="30"/>
      <c r="B27" s="26">
        <v>0</v>
      </c>
      <c r="C27" s="14">
        <v>1</v>
      </c>
      <c r="D27" s="14">
        <v>1</v>
      </c>
      <c r="E27" s="14">
        <v>0</v>
      </c>
      <c r="F27" s="14">
        <v>7</v>
      </c>
      <c r="G27" s="14">
        <v>0</v>
      </c>
      <c r="H27" s="14">
        <v>2</v>
      </c>
      <c r="I27" s="14">
        <v>0</v>
      </c>
      <c r="J27" s="14">
        <v>1</v>
      </c>
      <c r="K27" s="14">
        <v>1</v>
      </c>
      <c r="L27" s="14">
        <v>0</v>
      </c>
      <c r="M27" s="14">
        <v>1</v>
      </c>
      <c r="N27" s="14">
        <v>1</v>
      </c>
      <c r="O27" s="14">
        <v>1</v>
      </c>
      <c r="P27" s="14">
        <v>3</v>
      </c>
      <c r="Q27" s="14">
        <v>9</v>
      </c>
      <c r="R27" s="14">
        <v>0</v>
      </c>
      <c r="S27" s="108"/>
      <c r="T27" s="101"/>
      <c r="U27" s="12">
        <v>0</v>
      </c>
      <c r="V27" s="12">
        <v>1503.2</v>
      </c>
      <c r="W27" s="12">
        <v>1705.6</v>
      </c>
      <c r="X27" s="12">
        <v>0</v>
      </c>
      <c r="Y27" s="12">
        <v>0</v>
      </c>
      <c r="Z27" s="12">
        <v>0</v>
      </c>
      <c r="AA27" s="12">
        <f t="shared" si="4"/>
        <v>3208.8</v>
      </c>
      <c r="AB27" s="62">
        <v>2023</v>
      </c>
      <c r="AC27" s="41"/>
    </row>
    <row r="28" spans="1:29" ht="24" customHeight="1" x14ac:dyDescent="0.3">
      <c r="A28" s="30"/>
      <c r="B28" s="26">
        <v>0</v>
      </c>
      <c r="C28" s="14">
        <v>1</v>
      </c>
      <c r="D28" s="14">
        <v>1</v>
      </c>
      <c r="E28" s="14">
        <v>0</v>
      </c>
      <c r="F28" s="14">
        <v>7</v>
      </c>
      <c r="G28" s="14">
        <v>0</v>
      </c>
      <c r="H28" s="14">
        <v>1</v>
      </c>
      <c r="I28" s="14">
        <v>0</v>
      </c>
      <c r="J28" s="14">
        <v>1</v>
      </c>
      <c r="K28" s="14">
        <v>1</v>
      </c>
      <c r="L28" s="14">
        <v>0</v>
      </c>
      <c r="M28" s="14">
        <v>1</v>
      </c>
      <c r="N28" s="14" t="s">
        <v>39</v>
      </c>
      <c r="O28" s="14">
        <v>1</v>
      </c>
      <c r="P28" s="14">
        <v>3</v>
      </c>
      <c r="Q28" s="14">
        <v>9</v>
      </c>
      <c r="R28" s="14">
        <v>0</v>
      </c>
      <c r="S28" s="108"/>
      <c r="T28" s="101"/>
      <c r="U28" s="12">
        <v>0</v>
      </c>
      <c r="V28" s="12">
        <v>118.4</v>
      </c>
      <c r="W28" s="12">
        <v>135.6</v>
      </c>
      <c r="X28" s="12">
        <v>0</v>
      </c>
      <c r="Y28" s="12">
        <v>0</v>
      </c>
      <c r="Z28" s="12">
        <v>0</v>
      </c>
      <c r="AA28" s="12">
        <f t="shared" si="4"/>
        <v>254</v>
      </c>
      <c r="AB28" s="62">
        <v>2023</v>
      </c>
      <c r="AC28" s="41"/>
    </row>
    <row r="29" spans="1:29" ht="24" customHeight="1" x14ac:dyDescent="0.3">
      <c r="A29" s="30"/>
      <c r="B29" s="26">
        <v>0</v>
      </c>
      <c r="C29" s="14">
        <v>1</v>
      </c>
      <c r="D29" s="14">
        <v>1</v>
      </c>
      <c r="E29" s="14">
        <v>0</v>
      </c>
      <c r="F29" s="14">
        <v>7</v>
      </c>
      <c r="G29" s="14">
        <v>0</v>
      </c>
      <c r="H29" s="14">
        <v>2</v>
      </c>
      <c r="I29" s="14">
        <v>0</v>
      </c>
      <c r="J29" s="14">
        <v>1</v>
      </c>
      <c r="K29" s="14">
        <v>1</v>
      </c>
      <c r="L29" s="14">
        <v>0</v>
      </c>
      <c r="M29" s="14">
        <v>1</v>
      </c>
      <c r="N29" s="14" t="s">
        <v>39</v>
      </c>
      <c r="O29" s="14">
        <v>1</v>
      </c>
      <c r="P29" s="14">
        <v>3</v>
      </c>
      <c r="Q29" s="14">
        <v>9</v>
      </c>
      <c r="R29" s="14">
        <v>0</v>
      </c>
      <c r="S29" s="109"/>
      <c r="T29" s="102"/>
      <c r="U29" s="12">
        <v>0</v>
      </c>
      <c r="V29" s="12">
        <v>15.2</v>
      </c>
      <c r="W29" s="12">
        <v>17.2</v>
      </c>
      <c r="X29" s="12">
        <v>0</v>
      </c>
      <c r="Y29" s="12">
        <v>0</v>
      </c>
      <c r="Z29" s="12">
        <v>0</v>
      </c>
      <c r="AA29" s="12">
        <f t="shared" si="4"/>
        <v>32.4</v>
      </c>
      <c r="AB29" s="62">
        <v>2023</v>
      </c>
      <c r="AC29" s="41"/>
    </row>
    <row r="30" spans="1:29" ht="56.25" x14ac:dyDescent="0.3">
      <c r="A30" s="30"/>
      <c r="B30" s="2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54" t="s">
        <v>157</v>
      </c>
      <c r="T30" s="62" t="s">
        <v>27</v>
      </c>
      <c r="U30" s="83">
        <v>81</v>
      </c>
      <c r="V30" s="83">
        <v>82</v>
      </c>
      <c r="W30" s="83">
        <v>83</v>
      </c>
      <c r="X30" s="83">
        <v>83</v>
      </c>
      <c r="Y30" s="83">
        <v>83</v>
      </c>
      <c r="Z30" s="83">
        <v>83</v>
      </c>
      <c r="AA30" s="83">
        <v>83</v>
      </c>
      <c r="AB30" s="62">
        <v>2026</v>
      </c>
      <c r="AC30" s="41"/>
    </row>
    <row r="31" spans="1:29" ht="40.5" customHeight="1" x14ac:dyDescent="0.3">
      <c r="A31" s="30"/>
      <c r="B31" s="2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54" t="s">
        <v>138</v>
      </c>
      <c r="T31" s="62" t="s">
        <v>28</v>
      </c>
      <c r="U31" s="83">
        <v>17</v>
      </c>
      <c r="V31" s="83">
        <v>16</v>
      </c>
      <c r="W31" s="83">
        <v>16</v>
      </c>
      <c r="X31" s="83">
        <v>16</v>
      </c>
      <c r="Y31" s="83">
        <v>16</v>
      </c>
      <c r="Z31" s="83">
        <v>16</v>
      </c>
      <c r="AA31" s="83">
        <v>16</v>
      </c>
      <c r="AB31" s="62">
        <v>2026</v>
      </c>
      <c r="AC31" s="41"/>
    </row>
    <row r="32" spans="1:29" ht="21" customHeight="1" x14ac:dyDescent="0.3">
      <c r="A32" s="30"/>
      <c r="B32" s="26">
        <v>0</v>
      </c>
      <c r="C32" s="14">
        <v>1</v>
      </c>
      <c r="D32" s="14">
        <v>1</v>
      </c>
      <c r="E32" s="14">
        <v>0</v>
      </c>
      <c r="F32" s="14">
        <v>7</v>
      </c>
      <c r="G32" s="14">
        <v>0</v>
      </c>
      <c r="H32" s="14">
        <v>1</v>
      </c>
      <c r="I32" s="14">
        <v>0</v>
      </c>
      <c r="J32" s="14">
        <v>1</v>
      </c>
      <c r="K32" s="14">
        <v>1</v>
      </c>
      <c r="L32" s="14">
        <v>0</v>
      </c>
      <c r="M32" s="14">
        <v>1</v>
      </c>
      <c r="N32" s="14">
        <v>1</v>
      </c>
      <c r="O32" s="14">
        <v>0</v>
      </c>
      <c r="P32" s="14">
        <v>7</v>
      </c>
      <c r="Q32" s="14">
        <v>4</v>
      </c>
      <c r="R32" s="14">
        <v>0</v>
      </c>
      <c r="S32" s="117" t="s">
        <v>139</v>
      </c>
      <c r="T32" s="105" t="s">
        <v>26</v>
      </c>
      <c r="U32" s="12">
        <v>991876.5</v>
      </c>
      <c r="V32" s="21">
        <v>1053136.7</v>
      </c>
      <c r="W32" s="21">
        <v>1238017.5</v>
      </c>
      <c r="X32" s="21">
        <v>1089785.3</v>
      </c>
      <c r="Y32" s="21">
        <v>1089785.3</v>
      </c>
      <c r="Z32" s="21">
        <v>1089785.3</v>
      </c>
      <c r="AA32" s="12">
        <f t="shared" ref="AA32:AA35" si="5">U32+V32+W32+X32+Y32+Z32</f>
        <v>6552386.5999999996</v>
      </c>
      <c r="AB32" s="62">
        <v>2026</v>
      </c>
      <c r="AC32" s="41"/>
    </row>
    <row r="33" spans="1:29" ht="24.75" customHeight="1" x14ac:dyDescent="0.3">
      <c r="A33" s="30"/>
      <c r="B33" s="26">
        <v>0</v>
      </c>
      <c r="C33" s="14">
        <v>1</v>
      </c>
      <c r="D33" s="14">
        <v>1</v>
      </c>
      <c r="E33" s="14">
        <v>0</v>
      </c>
      <c r="F33" s="14">
        <v>7</v>
      </c>
      <c r="G33" s="14">
        <v>0</v>
      </c>
      <c r="H33" s="14">
        <v>2</v>
      </c>
      <c r="I33" s="14">
        <v>0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0</v>
      </c>
      <c r="P33" s="14">
        <v>7</v>
      </c>
      <c r="Q33" s="14">
        <v>5</v>
      </c>
      <c r="R33" s="14">
        <v>0</v>
      </c>
      <c r="S33" s="117"/>
      <c r="T33" s="105"/>
      <c r="U33" s="12">
        <v>114938.1</v>
      </c>
      <c r="V33" s="21">
        <v>129094.5</v>
      </c>
      <c r="W33" s="21">
        <v>142506.4</v>
      </c>
      <c r="X33" s="21">
        <v>123481.5</v>
      </c>
      <c r="Y33" s="21">
        <v>123481.5</v>
      </c>
      <c r="Z33" s="21">
        <v>123481.5</v>
      </c>
      <c r="AA33" s="12">
        <f t="shared" si="5"/>
        <v>756983.5</v>
      </c>
      <c r="AB33" s="62">
        <v>2026</v>
      </c>
      <c r="AC33" s="41"/>
    </row>
    <row r="34" spans="1:29" ht="25.5" customHeight="1" x14ac:dyDescent="0.3">
      <c r="A34" s="30"/>
      <c r="B34" s="26">
        <v>0</v>
      </c>
      <c r="C34" s="14">
        <v>1</v>
      </c>
      <c r="D34" s="14">
        <v>1</v>
      </c>
      <c r="E34" s="14">
        <v>1</v>
      </c>
      <c r="F34" s="14">
        <v>0</v>
      </c>
      <c r="G34" s="14">
        <v>0</v>
      </c>
      <c r="H34" s="14">
        <v>4</v>
      </c>
      <c r="I34" s="14">
        <v>0</v>
      </c>
      <c r="J34" s="14">
        <v>1</v>
      </c>
      <c r="K34" s="14">
        <v>1</v>
      </c>
      <c r="L34" s="14">
        <v>0</v>
      </c>
      <c r="M34" s="14">
        <v>1</v>
      </c>
      <c r="N34" s="14">
        <v>1</v>
      </c>
      <c r="O34" s="14">
        <v>0</v>
      </c>
      <c r="P34" s="14">
        <v>7</v>
      </c>
      <c r="Q34" s="14">
        <v>4</v>
      </c>
      <c r="R34" s="14">
        <v>0</v>
      </c>
      <c r="S34" s="117"/>
      <c r="T34" s="105"/>
      <c r="U34" s="12">
        <v>58.9</v>
      </c>
      <c r="V34" s="21">
        <v>11.8</v>
      </c>
      <c r="W34" s="21">
        <v>0</v>
      </c>
      <c r="X34" s="21">
        <v>0</v>
      </c>
      <c r="Y34" s="21">
        <v>0</v>
      </c>
      <c r="Z34" s="21">
        <v>0</v>
      </c>
      <c r="AA34" s="12">
        <f t="shared" si="5"/>
        <v>70.7</v>
      </c>
      <c r="AB34" s="62">
        <v>2022</v>
      </c>
      <c r="AC34" s="41"/>
    </row>
    <row r="35" spans="1:29" ht="19.5" customHeight="1" x14ac:dyDescent="0.3">
      <c r="A35" s="30"/>
      <c r="B35" s="26">
        <v>0</v>
      </c>
      <c r="C35" s="14">
        <v>1</v>
      </c>
      <c r="D35" s="14">
        <v>1</v>
      </c>
      <c r="E35" s="14">
        <v>1</v>
      </c>
      <c r="F35" s="14">
        <v>0</v>
      </c>
      <c r="G35" s="14">
        <v>0</v>
      </c>
      <c r="H35" s="14">
        <v>4</v>
      </c>
      <c r="I35" s="14">
        <v>0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0</v>
      </c>
      <c r="P35" s="14">
        <v>7</v>
      </c>
      <c r="Q35" s="14">
        <v>5</v>
      </c>
      <c r="R35" s="14">
        <v>0</v>
      </c>
      <c r="S35" s="117"/>
      <c r="T35" s="105"/>
      <c r="U35" s="12">
        <v>3.3</v>
      </c>
      <c r="V35" s="21">
        <v>1</v>
      </c>
      <c r="W35" s="21">
        <v>0</v>
      </c>
      <c r="X35" s="21">
        <v>0</v>
      </c>
      <c r="Y35" s="21">
        <v>0</v>
      </c>
      <c r="Z35" s="21">
        <v>0</v>
      </c>
      <c r="AA35" s="12">
        <f t="shared" si="5"/>
        <v>4.3</v>
      </c>
      <c r="AB35" s="62">
        <v>2022</v>
      </c>
      <c r="AC35" s="41"/>
    </row>
    <row r="36" spans="1:29" ht="37.5" x14ac:dyDescent="0.3">
      <c r="A36" s="30"/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61" t="s">
        <v>140</v>
      </c>
      <c r="T36" s="62" t="s">
        <v>28</v>
      </c>
      <c r="U36" s="83">
        <v>81</v>
      </c>
      <c r="V36" s="83">
        <v>82</v>
      </c>
      <c r="W36" s="83">
        <v>83</v>
      </c>
      <c r="X36" s="83">
        <v>83</v>
      </c>
      <c r="Y36" s="83">
        <v>83</v>
      </c>
      <c r="Z36" s="83">
        <v>83</v>
      </c>
      <c r="AA36" s="83">
        <v>83</v>
      </c>
      <c r="AB36" s="62">
        <v>2026</v>
      </c>
      <c r="AC36" s="41"/>
    </row>
    <row r="37" spans="1:29" ht="25.5" customHeight="1" x14ac:dyDescent="0.3">
      <c r="A37" s="30"/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54" t="s">
        <v>29</v>
      </c>
      <c r="T37" s="62" t="s">
        <v>28</v>
      </c>
      <c r="U37" s="83">
        <v>17</v>
      </c>
      <c r="V37" s="83">
        <v>16</v>
      </c>
      <c r="W37" s="83">
        <v>16</v>
      </c>
      <c r="X37" s="83">
        <v>16</v>
      </c>
      <c r="Y37" s="83">
        <v>16</v>
      </c>
      <c r="Z37" s="83">
        <v>16</v>
      </c>
      <c r="AA37" s="83">
        <v>16</v>
      </c>
      <c r="AB37" s="62">
        <v>2026</v>
      </c>
      <c r="AC37" s="41"/>
    </row>
    <row r="38" spans="1:29" ht="57" customHeight="1" x14ac:dyDescent="0.3">
      <c r="A38" s="30"/>
      <c r="B38" s="2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61" t="s">
        <v>141</v>
      </c>
      <c r="T38" s="62" t="s">
        <v>30</v>
      </c>
      <c r="U38" s="83">
        <v>1</v>
      </c>
      <c r="V38" s="83">
        <v>1</v>
      </c>
      <c r="W38" s="83">
        <v>1</v>
      </c>
      <c r="X38" s="83">
        <v>1</v>
      </c>
      <c r="Y38" s="83">
        <v>1</v>
      </c>
      <c r="Z38" s="83">
        <v>1</v>
      </c>
      <c r="AA38" s="83">
        <v>1</v>
      </c>
      <c r="AB38" s="62">
        <v>2026</v>
      </c>
      <c r="AC38" s="41"/>
    </row>
    <row r="39" spans="1:29" ht="56.25" x14ac:dyDescent="0.3">
      <c r="A39" s="30"/>
      <c r="B39" s="2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54" t="s">
        <v>31</v>
      </c>
      <c r="T39" s="62" t="s">
        <v>28</v>
      </c>
      <c r="U39" s="83">
        <v>81</v>
      </c>
      <c r="V39" s="83">
        <v>82</v>
      </c>
      <c r="W39" s="83">
        <v>83</v>
      </c>
      <c r="X39" s="83">
        <v>83</v>
      </c>
      <c r="Y39" s="83">
        <v>83</v>
      </c>
      <c r="Z39" s="83">
        <v>83</v>
      </c>
      <c r="AA39" s="83">
        <v>83</v>
      </c>
      <c r="AB39" s="62">
        <v>2026</v>
      </c>
      <c r="AC39" s="41"/>
    </row>
    <row r="40" spans="1:29" ht="56.25" customHeight="1" x14ac:dyDescent="0.3">
      <c r="A40" s="30"/>
      <c r="B40" s="26">
        <v>0</v>
      </c>
      <c r="C40" s="14">
        <v>1</v>
      </c>
      <c r="D40" s="14">
        <v>1</v>
      </c>
      <c r="E40" s="14">
        <v>0</v>
      </c>
      <c r="F40" s="14">
        <v>7</v>
      </c>
      <c r="G40" s="14">
        <v>0</v>
      </c>
      <c r="H40" s="14">
        <v>1</v>
      </c>
      <c r="I40" s="14">
        <v>0</v>
      </c>
      <c r="J40" s="14">
        <v>1</v>
      </c>
      <c r="K40" s="14">
        <v>1</v>
      </c>
      <c r="L40" s="14">
        <v>0</v>
      </c>
      <c r="M40" s="14">
        <v>1</v>
      </c>
      <c r="N40" s="14">
        <v>9</v>
      </c>
      <c r="O40" s="14">
        <v>9</v>
      </c>
      <c r="P40" s="14">
        <v>9</v>
      </c>
      <c r="Q40" s="14">
        <v>9</v>
      </c>
      <c r="R40" s="14">
        <v>9</v>
      </c>
      <c r="S40" s="58" t="s">
        <v>180</v>
      </c>
      <c r="T40" s="51" t="s">
        <v>13</v>
      </c>
      <c r="U40" s="8">
        <v>0</v>
      </c>
      <c r="V40" s="12">
        <v>5351.6</v>
      </c>
      <c r="W40" s="12">
        <v>31172.9</v>
      </c>
      <c r="X40" s="12">
        <v>37674</v>
      </c>
      <c r="Y40" s="12">
        <v>37674</v>
      </c>
      <c r="Z40" s="12">
        <v>37674</v>
      </c>
      <c r="AA40" s="12">
        <f t="shared" ref="AA40" si="6">U40+V40+W40+X40+Y40+Z40</f>
        <v>149546.5</v>
      </c>
      <c r="AB40" s="62">
        <v>2026</v>
      </c>
      <c r="AC40" s="41"/>
    </row>
    <row r="41" spans="1:29" ht="42" customHeight="1" x14ac:dyDescent="0.3">
      <c r="A41" s="30"/>
      <c r="B41" s="2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61" t="s">
        <v>195</v>
      </c>
      <c r="T41" s="62" t="s">
        <v>28</v>
      </c>
      <c r="U41" s="83">
        <v>0</v>
      </c>
      <c r="V41" s="20">
        <v>19</v>
      </c>
      <c r="W41" s="83">
        <v>83</v>
      </c>
      <c r="X41" s="83">
        <v>83</v>
      </c>
      <c r="Y41" s="83">
        <v>83</v>
      </c>
      <c r="Z41" s="83">
        <v>83</v>
      </c>
      <c r="AA41" s="20">
        <v>83</v>
      </c>
      <c r="AB41" s="62">
        <v>2026</v>
      </c>
      <c r="AC41" s="41"/>
    </row>
    <row r="42" spans="1:29" ht="45" customHeight="1" x14ac:dyDescent="0.3">
      <c r="A42" s="30"/>
      <c r="B42" s="26">
        <v>0</v>
      </c>
      <c r="C42" s="14">
        <v>1</v>
      </c>
      <c r="D42" s="14">
        <v>1</v>
      </c>
      <c r="E42" s="14">
        <v>0</v>
      </c>
      <c r="F42" s="14">
        <v>7</v>
      </c>
      <c r="G42" s="14">
        <v>0</v>
      </c>
      <c r="H42" s="14">
        <v>1</v>
      </c>
      <c r="I42" s="14">
        <v>0</v>
      </c>
      <c r="J42" s="14">
        <v>1</v>
      </c>
      <c r="K42" s="14">
        <v>1</v>
      </c>
      <c r="L42" s="14">
        <v>0</v>
      </c>
      <c r="M42" s="14">
        <v>2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5" t="s">
        <v>144</v>
      </c>
      <c r="T42" s="62" t="s">
        <v>13</v>
      </c>
      <c r="U42" s="16">
        <f>U44+U45+U46+U47+U48+U54+U56</f>
        <v>26112.5</v>
      </c>
      <c r="V42" s="16">
        <f>V44+V45+V46+V47+V48+V54+V56</f>
        <v>53975.999999999993</v>
      </c>
      <c r="W42" s="16">
        <f>W44+W45+W46+W47+W48+W54+W56+W50+W49</f>
        <v>47663.199999999997</v>
      </c>
      <c r="X42" s="16">
        <f t="shared" ref="X42:AA42" si="7">X44+X45+X46+X47+X48+X54+X56+X50+X49</f>
        <v>36632.999999999993</v>
      </c>
      <c r="Y42" s="16">
        <f t="shared" si="7"/>
        <v>10537.5</v>
      </c>
      <c r="Z42" s="16">
        <f t="shared" si="7"/>
        <v>14009.5</v>
      </c>
      <c r="AA42" s="16">
        <f t="shared" si="7"/>
        <v>188931.69999999995</v>
      </c>
      <c r="AB42" s="7">
        <v>2026</v>
      </c>
      <c r="AC42" s="41"/>
    </row>
    <row r="43" spans="1:29" ht="37.5" x14ac:dyDescent="0.3">
      <c r="A43" s="30"/>
      <c r="B43" s="2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54" t="s">
        <v>32</v>
      </c>
      <c r="T43" s="62" t="s">
        <v>28</v>
      </c>
      <c r="U43" s="83">
        <v>60</v>
      </c>
      <c r="V43" s="83">
        <v>59</v>
      </c>
      <c r="W43" s="83">
        <v>42</v>
      </c>
      <c r="X43" s="83">
        <v>53</v>
      </c>
      <c r="Y43" s="83">
        <v>18</v>
      </c>
      <c r="Z43" s="83">
        <v>18</v>
      </c>
      <c r="AA43" s="84">
        <f>U43+V43+W43+X43+Y43+Z43</f>
        <v>250</v>
      </c>
      <c r="AB43" s="75">
        <v>2026</v>
      </c>
      <c r="AC43" s="41"/>
    </row>
    <row r="44" spans="1:29" ht="21.75" customHeight="1" x14ac:dyDescent="0.3">
      <c r="A44" s="30"/>
      <c r="B44" s="26">
        <v>0</v>
      </c>
      <c r="C44" s="14">
        <v>1</v>
      </c>
      <c r="D44" s="14">
        <v>1</v>
      </c>
      <c r="E44" s="14">
        <v>0</v>
      </c>
      <c r="F44" s="14">
        <v>7</v>
      </c>
      <c r="G44" s="14">
        <v>0</v>
      </c>
      <c r="H44" s="14">
        <v>1</v>
      </c>
      <c r="I44" s="14">
        <v>0</v>
      </c>
      <c r="J44" s="14">
        <v>1</v>
      </c>
      <c r="K44" s="14">
        <v>1</v>
      </c>
      <c r="L44" s="14">
        <v>0</v>
      </c>
      <c r="M44" s="14">
        <v>2</v>
      </c>
      <c r="N44" s="14">
        <v>9</v>
      </c>
      <c r="O44" s="14">
        <v>9</v>
      </c>
      <c r="P44" s="14">
        <v>9</v>
      </c>
      <c r="Q44" s="14">
        <v>9</v>
      </c>
      <c r="R44" s="14">
        <v>9</v>
      </c>
      <c r="S44" s="125" t="s">
        <v>202</v>
      </c>
      <c r="T44" s="100" t="s">
        <v>13</v>
      </c>
      <c r="U44" s="12">
        <v>6809.6</v>
      </c>
      <c r="V44" s="12">
        <v>3562</v>
      </c>
      <c r="W44" s="12">
        <v>1363.5</v>
      </c>
      <c r="X44" s="12">
        <v>26234.6</v>
      </c>
      <c r="Y44" s="12">
        <v>10537.5</v>
      </c>
      <c r="Z44" s="12">
        <v>14009.5</v>
      </c>
      <c r="AA44" s="12">
        <f>U44+V44+W44+X44+Y44+Z44</f>
        <v>62516.7</v>
      </c>
      <c r="AB44" s="75">
        <v>2026</v>
      </c>
      <c r="AC44" s="41"/>
    </row>
    <row r="45" spans="1:29" ht="24" customHeight="1" x14ac:dyDescent="0.3">
      <c r="A45" s="30"/>
      <c r="B45" s="26">
        <v>0</v>
      </c>
      <c r="C45" s="14">
        <v>1</v>
      </c>
      <c r="D45" s="14">
        <v>1</v>
      </c>
      <c r="E45" s="14">
        <v>0</v>
      </c>
      <c r="F45" s="14">
        <v>7</v>
      </c>
      <c r="G45" s="14">
        <v>0</v>
      </c>
      <c r="H45" s="14">
        <v>1</v>
      </c>
      <c r="I45" s="14">
        <v>0</v>
      </c>
      <c r="J45" s="14">
        <v>1</v>
      </c>
      <c r="K45" s="14">
        <v>1</v>
      </c>
      <c r="L45" s="14">
        <v>0</v>
      </c>
      <c r="M45" s="14">
        <v>2</v>
      </c>
      <c r="N45" s="14" t="s">
        <v>39</v>
      </c>
      <c r="O45" s="14">
        <v>1</v>
      </c>
      <c r="P45" s="14">
        <v>0</v>
      </c>
      <c r="Q45" s="14">
        <v>4</v>
      </c>
      <c r="R45" s="14">
        <v>0</v>
      </c>
      <c r="S45" s="126"/>
      <c r="T45" s="101"/>
      <c r="U45" s="12">
        <v>1493</v>
      </c>
      <c r="V45" s="12">
        <v>7070.8</v>
      </c>
      <c r="W45" s="12">
        <v>4709.5</v>
      </c>
      <c r="X45" s="12">
        <v>912.1</v>
      </c>
      <c r="Y45" s="12">
        <v>0</v>
      </c>
      <c r="Z45" s="12">
        <v>0</v>
      </c>
      <c r="AA45" s="12">
        <f t="shared" ref="AA45:AA50" si="8">U45+V45+W45+X45+Y45+Z45</f>
        <v>14185.4</v>
      </c>
      <c r="AB45" s="75">
        <v>2024</v>
      </c>
      <c r="AC45" s="41"/>
    </row>
    <row r="46" spans="1:29" ht="22.5" customHeight="1" x14ac:dyDescent="0.3">
      <c r="A46" s="30"/>
      <c r="B46" s="26">
        <v>0</v>
      </c>
      <c r="C46" s="14">
        <v>1</v>
      </c>
      <c r="D46" s="14">
        <v>1</v>
      </c>
      <c r="E46" s="14">
        <v>0</v>
      </c>
      <c r="F46" s="14">
        <v>7</v>
      </c>
      <c r="G46" s="14">
        <v>0</v>
      </c>
      <c r="H46" s="14">
        <v>1</v>
      </c>
      <c r="I46" s="14">
        <v>0</v>
      </c>
      <c r="J46" s="14">
        <v>1</v>
      </c>
      <c r="K46" s="14">
        <v>1</v>
      </c>
      <c r="L46" s="14">
        <v>0</v>
      </c>
      <c r="M46" s="14">
        <v>2</v>
      </c>
      <c r="N46" s="14">
        <v>1</v>
      </c>
      <c r="O46" s="14">
        <v>1</v>
      </c>
      <c r="P46" s="14">
        <v>0</v>
      </c>
      <c r="Q46" s="14">
        <v>4</v>
      </c>
      <c r="R46" s="14">
        <v>0</v>
      </c>
      <c r="S46" s="126"/>
      <c r="T46" s="101"/>
      <c r="U46" s="21">
        <v>10847.6</v>
      </c>
      <c r="V46" s="21">
        <v>5532.9</v>
      </c>
      <c r="W46" s="12">
        <v>18838</v>
      </c>
      <c r="X46" s="12">
        <v>3648.6</v>
      </c>
      <c r="Y46" s="12">
        <v>0</v>
      </c>
      <c r="Z46" s="12">
        <v>0</v>
      </c>
      <c r="AA46" s="12">
        <f t="shared" si="8"/>
        <v>38867.1</v>
      </c>
      <c r="AB46" s="75">
        <v>2024</v>
      </c>
      <c r="AC46" s="41"/>
    </row>
    <row r="47" spans="1:29" ht="22.5" customHeight="1" x14ac:dyDescent="0.3">
      <c r="A47" s="30"/>
      <c r="B47" s="26">
        <v>0</v>
      </c>
      <c r="C47" s="14">
        <v>1</v>
      </c>
      <c r="D47" s="14">
        <v>1</v>
      </c>
      <c r="E47" s="14">
        <v>0</v>
      </c>
      <c r="F47" s="14">
        <v>7</v>
      </c>
      <c r="G47" s="14">
        <v>0</v>
      </c>
      <c r="H47" s="14">
        <v>1</v>
      </c>
      <c r="I47" s="14">
        <v>0</v>
      </c>
      <c r="J47" s="14">
        <v>1</v>
      </c>
      <c r="K47" s="14">
        <v>1</v>
      </c>
      <c r="L47" s="14">
        <v>0</v>
      </c>
      <c r="M47" s="14">
        <v>2</v>
      </c>
      <c r="N47" s="14" t="s">
        <v>39</v>
      </c>
      <c r="O47" s="14">
        <v>1</v>
      </c>
      <c r="P47" s="14">
        <v>3</v>
      </c>
      <c r="Q47" s="14">
        <v>5</v>
      </c>
      <c r="R47" s="14">
        <v>0</v>
      </c>
      <c r="S47" s="126"/>
      <c r="T47" s="101"/>
      <c r="U47" s="21">
        <v>0</v>
      </c>
      <c r="V47" s="21">
        <v>340</v>
      </c>
      <c r="W47" s="12">
        <v>105</v>
      </c>
      <c r="X47" s="12">
        <v>0</v>
      </c>
      <c r="Y47" s="12">
        <v>0</v>
      </c>
      <c r="Z47" s="12">
        <v>0</v>
      </c>
      <c r="AA47" s="12">
        <f t="shared" si="8"/>
        <v>445</v>
      </c>
      <c r="AB47" s="75">
        <v>2023</v>
      </c>
      <c r="AC47" s="41"/>
    </row>
    <row r="48" spans="1:29" ht="22.5" customHeight="1" x14ac:dyDescent="0.3">
      <c r="A48" s="30"/>
      <c r="B48" s="26">
        <v>0</v>
      </c>
      <c r="C48" s="14">
        <v>1</v>
      </c>
      <c r="D48" s="14">
        <v>1</v>
      </c>
      <c r="E48" s="14">
        <v>0</v>
      </c>
      <c r="F48" s="14">
        <v>7</v>
      </c>
      <c r="G48" s="14">
        <v>0</v>
      </c>
      <c r="H48" s="14">
        <v>1</v>
      </c>
      <c r="I48" s="14">
        <v>0</v>
      </c>
      <c r="J48" s="14">
        <v>1</v>
      </c>
      <c r="K48" s="14">
        <v>1</v>
      </c>
      <c r="L48" s="14">
        <v>0</v>
      </c>
      <c r="M48" s="14">
        <v>2</v>
      </c>
      <c r="N48" s="14">
        <v>1</v>
      </c>
      <c r="O48" s="14">
        <v>1</v>
      </c>
      <c r="P48" s="14">
        <v>3</v>
      </c>
      <c r="Q48" s="14">
        <v>5</v>
      </c>
      <c r="R48" s="14">
        <v>0</v>
      </c>
      <c r="S48" s="126"/>
      <c r="T48" s="101"/>
      <c r="U48" s="21">
        <v>0</v>
      </c>
      <c r="V48" s="21">
        <v>33585.199999999997</v>
      </c>
      <c r="W48" s="12">
        <v>10395</v>
      </c>
      <c r="X48" s="12">
        <v>0</v>
      </c>
      <c r="Y48" s="12">
        <v>0</v>
      </c>
      <c r="Z48" s="12">
        <v>0</v>
      </c>
      <c r="AA48" s="12">
        <f t="shared" si="8"/>
        <v>43980.2</v>
      </c>
      <c r="AB48" s="75">
        <v>2023</v>
      </c>
      <c r="AC48" s="41"/>
    </row>
    <row r="49" spans="1:29" ht="22.5" customHeight="1" x14ac:dyDescent="0.3">
      <c r="A49" s="30"/>
      <c r="B49" s="26">
        <v>0</v>
      </c>
      <c r="C49" s="14">
        <v>1</v>
      </c>
      <c r="D49" s="14">
        <v>1</v>
      </c>
      <c r="E49" s="14">
        <v>0</v>
      </c>
      <c r="F49" s="14">
        <v>7</v>
      </c>
      <c r="G49" s="14">
        <v>0</v>
      </c>
      <c r="H49" s="14">
        <v>2</v>
      </c>
      <c r="I49" s="14">
        <v>0</v>
      </c>
      <c r="J49" s="14">
        <v>1</v>
      </c>
      <c r="K49" s="14">
        <v>1</v>
      </c>
      <c r="L49" s="14">
        <v>0</v>
      </c>
      <c r="M49" s="14">
        <v>2</v>
      </c>
      <c r="N49" s="14">
        <v>1</v>
      </c>
      <c r="O49" s="14">
        <v>1</v>
      </c>
      <c r="P49" s="14">
        <v>3</v>
      </c>
      <c r="Q49" s="14">
        <v>5</v>
      </c>
      <c r="R49" s="14">
        <v>0</v>
      </c>
      <c r="S49" s="126"/>
      <c r="T49" s="101"/>
      <c r="U49" s="21">
        <v>0</v>
      </c>
      <c r="V49" s="21">
        <v>0</v>
      </c>
      <c r="W49" s="12">
        <v>1485</v>
      </c>
      <c r="X49" s="12">
        <v>0</v>
      </c>
      <c r="Y49" s="12">
        <v>0</v>
      </c>
      <c r="Z49" s="12">
        <v>0</v>
      </c>
      <c r="AA49" s="12">
        <f t="shared" si="8"/>
        <v>1485</v>
      </c>
      <c r="AB49" s="75">
        <v>2023</v>
      </c>
      <c r="AC49" s="41"/>
    </row>
    <row r="50" spans="1:29" ht="22.5" customHeight="1" x14ac:dyDescent="0.3">
      <c r="A50" s="30"/>
      <c r="B50" s="26">
        <v>0</v>
      </c>
      <c r="C50" s="14">
        <v>1</v>
      </c>
      <c r="D50" s="14">
        <v>1</v>
      </c>
      <c r="E50" s="14">
        <v>0</v>
      </c>
      <c r="F50" s="14">
        <v>7</v>
      </c>
      <c r="G50" s="14">
        <v>0</v>
      </c>
      <c r="H50" s="14">
        <v>2</v>
      </c>
      <c r="I50" s="14">
        <v>0</v>
      </c>
      <c r="J50" s="14">
        <v>1</v>
      </c>
      <c r="K50" s="14">
        <v>1</v>
      </c>
      <c r="L50" s="14">
        <v>0</v>
      </c>
      <c r="M50" s="14">
        <v>2</v>
      </c>
      <c r="N50" s="14" t="s">
        <v>39</v>
      </c>
      <c r="O50" s="14">
        <v>1</v>
      </c>
      <c r="P50" s="14">
        <v>3</v>
      </c>
      <c r="Q50" s="14">
        <v>5</v>
      </c>
      <c r="R50" s="14">
        <v>0</v>
      </c>
      <c r="S50" s="127"/>
      <c r="T50" s="102"/>
      <c r="U50" s="21">
        <v>0</v>
      </c>
      <c r="V50" s="21">
        <v>0</v>
      </c>
      <c r="W50" s="12">
        <v>15</v>
      </c>
      <c r="X50" s="12">
        <v>0</v>
      </c>
      <c r="Y50" s="12">
        <v>0</v>
      </c>
      <c r="Z50" s="12">
        <v>0</v>
      </c>
      <c r="AA50" s="12">
        <f t="shared" si="8"/>
        <v>15</v>
      </c>
      <c r="AB50" s="75">
        <v>2023</v>
      </c>
      <c r="AC50" s="41"/>
    </row>
    <row r="51" spans="1:29" ht="60.75" customHeight="1" x14ac:dyDescent="0.3">
      <c r="A51" s="30"/>
      <c r="B51" s="2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54" t="s">
        <v>159</v>
      </c>
      <c r="T51" s="62" t="s">
        <v>28</v>
      </c>
      <c r="U51" s="83">
        <v>17</v>
      </c>
      <c r="V51" s="83">
        <v>11</v>
      </c>
      <c r="W51" s="83">
        <v>1</v>
      </c>
      <c r="X51" s="83">
        <v>18</v>
      </c>
      <c r="Y51" s="83">
        <v>18</v>
      </c>
      <c r="Z51" s="83">
        <v>18</v>
      </c>
      <c r="AA51" s="20">
        <f t="shared" ref="AA51:AA56" si="9">U51+V51+W51+X51+Y51+Z51</f>
        <v>83</v>
      </c>
      <c r="AB51" s="75">
        <v>2026</v>
      </c>
      <c r="AC51" s="41"/>
    </row>
    <row r="52" spans="1:29" ht="36.75" customHeight="1" x14ac:dyDescent="0.3">
      <c r="A52" s="30"/>
      <c r="B52" s="2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54" t="s">
        <v>191</v>
      </c>
      <c r="T52" s="62" t="s">
        <v>28</v>
      </c>
      <c r="U52" s="83">
        <v>0</v>
      </c>
      <c r="V52" s="83">
        <v>34</v>
      </c>
      <c r="W52" s="83">
        <v>8</v>
      </c>
      <c r="X52" s="83">
        <v>0</v>
      </c>
      <c r="Y52" s="83">
        <v>0</v>
      </c>
      <c r="Z52" s="83">
        <v>0</v>
      </c>
      <c r="AA52" s="20">
        <f t="shared" si="9"/>
        <v>42</v>
      </c>
      <c r="AB52" s="75">
        <v>2023</v>
      </c>
      <c r="AC52" s="41"/>
    </row>
    <row r="53" spans="1:29" ht="52.5" customHeight="1" x14ac:dyDescent="0.3">
      <c r="A53" s="30"/>
      <c r="B53" s="2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54" t="s">
        <v>203</v>
      </c>
      <c r="T53" s="62" t="s">
        <v>28</v>
      </c>
      <c r="U53" s="83">
        <v>0</v>
      </c>
      <c r="V53" s="83">
        <v>2</v>
      </c>
      <c r="W53" s="83">
        <v>0</v>
      </c>
      <c r="X53" s="83">
        <v>0</v>
      </c>
      <c r="Y53" s="83">
        <v>0</v>
      </c>
      <c r="Z53" s="83">
        <v>0</v>
      </c>
      <c r="AA53" s="20">
        <f t="shared" si="9"/>
        <v>2</v>
      </c>
      <c r="AB53" s="75">
        <v>2022</v>
      </c>
      <c r="AC53" s="43"/>
    </row>
    <row r="54" spans="1:29" ht="45" customHeight="1" x14ac:dyDescent="0.35">
      <c r="A54" s="30"/>
      <c r="B54" s="26">
        <v>0</v>
      </c>
      <c r="C54" s="14">
        <v>1</v>
      </c>
      <c r="D54" s="14">
        <v>1</v>
      </c>
      <c r="E54" s="14">
        <v>0</v>
      </c>
      <c r="F54" s="14">
        <v>7</v>
      </c>
      <c r="G54" s="14">
        <v>0</v>
      </c>
      <c r="H54" s="14">
        <v>1</v>
      </c>
      <c r="I54" s="14">
        <v>0</v>
      </c>
      <c r="J54" s="14">
        <v>1</v>
      </c>
      <c r="K54" s="14">
        <v>1</v>
      </c>
      <c r="L54" s="14">
        <v>0</v>
      </c>
      <c r="M54" s="14">
        <v>2</v>
      </c>
      <c r="N54" s="14">
        <v>9</v>
      </c>
      <c r="O54" s="14">
        <v>9</v>
      </c>
      <c r="P54" s="14">
        <v>9</v>
      </c>
      <c r="Q54" s="14">
        <v>9</v>
      </c>
      <c r="R54" s="14">
        <v>9</v>
      </c>
      <c r="S54" s="54" t="s">
        <v>142</v>
      </c>
      <c r="T54" s="62" t="s">
        <v>13</v>
      </c>
      <c r="U54" s="12">
        <v>1621.4</v>
      </c>
      <c r="V54" s="12">
        <v>0</v>
      </c>
      <c r="W54" s="12">
        <v>8993</v>
      </c>
      <c r="X54" s="12">
        <v>0</v>
      </c>
      <c r="Y54" s="12">
        <v>0</v>
      </c>
      <c r="Z54" s="12">
        <v>0</v>
      </c>
      <c r="AA54" s="12">
        <f>U54+V54+W54+X54+Y54+Z54</f>
        <v>10614.4</v>
      </c>
      <c r="AB54" s="75">
        <v>2023</v>
      </c>
      <c r="AC54" s="70"/>
    </row>
    <row r="55" spans="1:29" ht="53.25" customHeight="1" x14ac:dyDescent="0.3">
      <c r="A55" s="30"/>
      <c r="B55" s="26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54" t="s">
        <v>134</v>
      </c>
      <c r="T55" s="62" t="s">
        <v>28</v>
      </c>
      <c r="U55" s="83">
        <v>2</v>
      </c>
      <c r="V55" s="83">
        <v>0</v>
      </c>
      <c r="W55" s="83">
        <v>18</v>
      </c>
      <c r="X55" s="83">
        <v>0</v>
      </c>
      <c r="Y55" s="83">
        <v>0</v>
      </c>
      <c r="Z55" s="83">
        <v>0</v>
      </c>
      <c r="AA55" s="20">
        <f t="shared" si="9"/>
        <v>20</v>
      </c>
      <c r="AB55" s="75">
        <v>2023</v>
      </c>
      <c r="AC55" s="41"/>
    </row>
    <row r="56" spans="1:29" ht="60.75" customHeight="1" x14ac:dyDescent="0.3">
      <c r="A56" s="30"/>
      <c r="B56" s="26">
        <v>0</v>
      </c>
      <c r="C56" s="14">
        <v>1</v>
      </c>
      <c r="D56" s="14">
        <v>1</v>
      </c>
      <c r="E56" s="14">
        <v>0</v>
      </c>
      <c r="F56" s="14">
        <v>7</v>
      </c>
      <c r="G56" s="14">
        <v>0</v>
      </c>
      <c r="H56" s="14">
        <v>1</v>
      </c>
      <c r="I56" s="14">
        <v>0</v>
      </c>
      <c r="J56" s="14">
        <v>1</v>
      </c>
      <c r="K56" s="14">
        <v>1</v>
      </c>
      <c r="L56" s="14">
        <v>0</v>
      </c>
      <c r="M56" s="14">
        <v>2</v>
      </c>
      <c r="N56" s="14">
        <v>9</v>
      </c>
      <c r="O56" s="14">
        <v>9</v>
      </c>
      <c r="P56" s="14">
        <v>9</v>
      </c>
      <c r="Q56" s="14">
        <v>9</v>
      </c>
      <c r="R56" s="14">
        <v>9</v>
      </c>
      <c r="S56" s="54" t="s">
        <v>143</v>
      </c>
      <c r="T56" s="62" t="s">
        <v>33</v>
      </c>
      <c r="U56" s="12">
        <v>5340.9</v>
      </c>
      <c r="V56" s="12">
        <v>3885.1</v>
      </c>
      <c r="W56" s="12">
        <v>1759.2</v>
      </c>
      <c r="X56" s="12">
        <v>5837.7</v>
      </c>
      <c r="Y56" s="12">
        <v>0</v>
      </c>
      <c r="Z56" s="12">
        <v>0</v>
      </c>
      <c r="AA56" s="12">
        <f t="shared" si="9"/>
        <v>16822.900000000001</v>
      </c>
      <c r="AB56" s="75">
        <v>2024</v>
      </c>
      <c r="AC56" s="41"/>
    </row>
    <row r="57" spans="1:29" ht="54" customHeight="1" x14ac:dyDescent="0.3">
      <c r="A57" s="30"/>
      <c r="B57" s="26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54" t="s">
        <v>34</v>
      </c>
      <c r="T57" s="62" t="s">
        <v>28</v>
      </c>
      <c r="U57" s="83">
        <v>54</v>
      </c>
      <c r="V57" s="83">
        <v>43</v>
      </c>
      <c r="W57" s="83">
        <v>25</v>
      </c>
      <c r="X57" s="83">
        <v>46</v>
      </c>
      <c r="Y57" s="83">
        <v>0</v>
      </c>
      <c r="Z57" s="83">
        <v>0</v>
      </c>
      <c r="AA57" s="83">
        <f>SUM(U57:Z57)</f>
        <v>168</v>
      </c>
      <c r="AB57" s="75">
        <v>2024</v>
      </c>
      <c r="AC57" s="42"/>
    </row>
    <row r="58" spans="1:29" ht="108.75" customHeight="1" x14ac:dyDescent="0.3">
      <c r="A58" s="30"/>
      <c r="B58" s="26">
        <v>0</v>
      </c>
      <c r="C58" s="14">
        <v>1</v>
      </c>
      <c r="D58" s="14">
        <v>1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4">
        <v>1</v>
      </c>
      <c r="L58" s="14">
        <v>0</v>
      </c>
      <c r="M58" s="14">
        <v>3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5" t="s">
        <v>210</v>
      </c>
      <c r="T58" s="62" t="s">
        <v>13</v>
      </c>
      <c r="U58" s="16">
        <f>U61+U62+U67</f>
        <v>125193.7</v>
      </c>
      <c r="V58" s="16">
        <f t="shared" ref="V58" si="10">V61+V62+V67</f>
        <v>138550.1</v>
      </c>
      <c r="W58" s="16">
        <f>W61+W62+W67+W68</f>
        <v>152271.00000000003</v>
      </c>
      <c r="X58" s="16">
        <f t="shared" ref="X58:AA58" si="11">X61+X62+X67+X68</f>
        <v>136554.70000000001</v>
      </c>
      <c r="Y58" s="16">
        <f t="shared" si="11"/>
        <v>136554.70000000001</v>
      </c>
      <c r="Z58" s="16">
        <f t="shared" si="11"/>
        <v>136554.70000000001</v>
      </c>
      <c r="AA58" s="16">
        <f t="shared" si="11"/>
        <v>825678.90000000014</v>
      </c>
      <c r="AB58" s="77">
        <v>2026</v>
      </c>
      <c r="AC58" s="41"/>
    </row>
    <row r="59" spans="1:29" ht="56.25" x14ac:dyDescent="0.3">
      <c r="A59" s="30"/>
      <c r="B59" s="2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61" t="s">
        <v>145</v>
      </c>
      <c r="T59" s="62" t="s">
        <v>28</v>
      </c>
      <c r="U59" s="83">
        <v>81</v>
      </c>
      <c r="V59" s="83">
        <v>82</v>
      </c>
      <c r="W59" s="83">
        <v>83</v>
      </c>
      <c r="X59" s="83">
        <v>83</v>
      </c>
      <c r="Y59" s="83">
        <v>83</v>
      </c>
      <c r="Z59" s="83">
        <v>83</v>
      </c>
      <c r="AA59" s="83">
        <v>83</v>
      </c>
      <c r="AB59" s="75" t="s">
        <v>35</v>
      </c>
      <c r="AC59" s="41"/>
    </row>
    <row r="60" spans="1:29" ht="39" customHeight="1" x14ac:dyDescent="0.3">
      <c r="A60" s="30"/>
      <c r="B60" s="26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54" t="s">
        <v>146</v>
      </c>
      <c r="T60" s="62" t="s">
        <v>28</v>
      </c>
      <c r="U60" s="83">
        <v>17</v>
      </c>
      <c r="V60" s="83">
        <v>16</v>
      </c>
      <c r="W60" s="83">
        <v>16</v>
      </c>
      <c r="X60" s="83">
        <v>16</v>
      </c>
      <c r="Y60" s="83">
        <v>16</v>
      </c>
      <c r="Z60" s="83">
        <v>16</v>
      </c>
      <c r="AA60" s="83">
        <v>16</v>
      </c>
      <c r="AB60" s="75" t="s">
        <v>35</v>
      </c>
      <c r="AC60" s="41"/>
    </row>
    <row r="61" spans="1:29" ht="33.75" customHeight="1" x14ac:dyDescent="0.3">
      <c r="A61" s="30"/>
      <c r="B61" s="26">
        <v>0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4</v>
      </c>
      <c r="I61" s="14">
        <v>0</v>
      </c>
      <c r="J61" s="14">
        <v>1</v>
      </c>
      <c r="K61" s="14">
        <v>1</v>
      </c>
      <c r="L61" s="14">
        <v>0</v>
      </c>
      <c r="M61" s="14">
        <v>3</v>
      </c>
      <c r="N61" s="14">
        <v>1</v>
      </c>
      <c r="O61" s="14">
        <v>0</v>
      </c>
      <c r="P61" s="14">
        <v>5</v>
      </c>
      <c r="Q61" s="14">
        <v>0</v>
      </c>
      <c r="R61" s="14">
        <v>0</v>
      </c>
      <c r="S61" s="104" t="s">
        <v>234</v>
      </c>
      <c r="T61" s="105" t="s">
        <v>13</v>
      </c>
      <c r="U61" s="12">
        <v>116006.5</v>
      </c>
      <c r="V61" s="12">
        <v>126113.1</v>
      </c>
      <c r="W61" s="12">
        <v>136554.70000000001</v>
      </c>
      <c r="X61" s="12">
        <v>136554.70000000001</v>
      </c>
      <c r="Y61" s="12">
        <v>136554.70000000001</v>
      </c>
      <c r="Z61" s="12">
        <v>136554.70000000001</v>
      </c>
      <c r="AA61" s="12">
        <f>U61+V61+W61+X61+Y61+Z61</f>
        <v>788338.40000000014</v>
      </c>
      <c r="AB61" s="75" t="s">
        <v>35</v>
      </c>
      <c r="AC61" s="41"/>
    </row>
    <row r="62" spans="1:29" ht="55.5" customHeight="1" x14ac:dyDescent="0.3">
      <c r="A62" s="30"/>
      <c r="B62" s="26">
        <v>0</v>
      </c>
      <c r="C62" s="14">
        <v>1</v>
      </c>
      <c r="D62" s="14">
        <v>1</v>
      </c>
      <c r="E62" s="14">
        <v>1</v>
      </c>
      <c r="F62" s="14">
        <v>0</v>
      </c>
      <c r="G62" s="14">
        <v>0</v>
      </c>
      <c r="H62" s="14">
        <v>4</v>
      </c>
      <c r="I62" s="14">
        <v>0</v>
      </c>
      <c r="J62" s="14">
        <v>1</v>
      </c>
      <c r="K62" s="14">
        <v>1</v>
      </c>
      <c r="L62" s="14">
        <v>0</v>
      </c>
      <c r="M62" s="14">
        <v>3</v>
      </c>
      <c r="N62" s="14">
        <v>9</v>
      </c>
      <c r="O62" s="14">
        <v>9</v>
      </c>
      <c r="P62" s="14">
        <v>9</v>
      </c>
      <c r="Q62" s="14">
        <v>9</v>
      </c>
      <c r="R62" s="14">
        <v>9</v>
      </c>
      <c r="S62" s="104"/>
      <c r="T62" s="105"/>
      <c r="U62" s="12">
        <v>9187.2000000000007</v>
      </c>
      <c r="V62" s="12">
        <v>11310.5</v>
      </c>
      <c r="W62" s="12">
        <v>11098.7</v>
      </c>
      <c r="X62" s="12">
        <v>0</v>
      </c>
      <c r="Y62" s="12">
        <v>0</v>
      </c>
      <c r="Z62" s="12">
        <v>0</v>
      </c>
      <c r="AA62" s="12">
        <f>U62+V62+W62+X62+Y62+Z62</f>
        <v>31596.400000000001</v>
      </c>
      <c r="AB62" s="75">
        <v>2023</v>
      </c>
      <c r="AC62" s="41"/>
    </row>
    <row r="63" spans="1:29" ht="56.25" x14ac:dyDescent="0.3">
      <c r="A63" s="30"/>
      <c r="B63" s="2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61" t="s">
        <v>145</v>
      </c>
      <c r="T63" s="62" t="s">
        <v>28</v>
      </c>
      <c r="U63" s="83">
        <v>81</v>
      </c>
      <c r="V63" s="83">
        <v>82</v>
      </c>
      <c r="W63" s="83">
        <v>83</v>
      </c>
      <c r="X63" s="83">
        <v>83</v>
      </c>
      <c r="Y63" s="83">
        <v>83</v>
      </c>
      <c r="Z63" s="83">
        <v>83</v>
      </c>
      <c r="AA63" s="83">
        <v>83</v>
      </c>
      <c r="AB63" s="75" t="s">
        <v>35</v>
      </c>
      <c r="AC63" s="41"/>
    </row>
    <row r="64" spans="1:29" ht="39.75" customHeight="1" x14ac:dyDescent="0.3">
      <c r="A64" s="30"/>
      <c r="B64" s="2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54" t="s">
        <v>147</v>
      </c>
      <c r="T64" s="62" t="s">
        <v>28</v>
      </c>
      <c r="U64" s="83">
        <v>17</v>
      </c>
      <c r="V64" s="83">
        <v>16</v>
      </c>
      <c r="W64" s="83">
        <v>16</v>
      </c>
      <c r="X64" s="83">
        <v>16</v>
      </c>
      <c r="Y64" s="83">
        <v>16</v>
      </c>
      <c r="Z64" s="83">
        <v>16</v>
      </c>
      <c r="AA64" s="83">
        <v>16</v>
      </c>
      <c r="AB64" s="75" t="s">
        <v>35</v>
      </c>
      <c r="AC64" s="41"/>
    </row>
    <row r="65" spans="1:30" ht="93.75" customHeight="1" x14ac:dyDescent="0.3">
      <c r="A65" s="30"/>
      <c r="B65" s="2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54" t="s">
        <v>148</v>
      </c>
      <c r="T65" s="62" t="s">
        <v>30</v>
      </c>
      <c r="U65" s="83">
        <v>1</v>
      </c>
      <c r="V65" s="83">
        <v>1</v>
      </c>
      <c r="W65" s="83">
        <v>1</v>
      </c>
      <c r="X65" s="83">
        <v>1</v>
      </c>
      <c r="Y65" s="83">
        <v>1</v>
      </c>
      <c r="Z65" s="83">
        <v>1</v>
      </c>
      <c r="AA65" s="83">
        <v>1</v>
      </c>
      <c r="AB65" s="75">
        <v>2026</v>
      </c>
      <c r="AC65" s="41"/>
    </row>
    <row r="66" spans="1:30" ht="75.75" customHeight="1" x14ac:dyDescent="0.3">
      <c r="A66" s="30"/>
      <c r="B66" s="2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61" t="s">
        <v>160</v>
      </c>
      <c r="T66" s="62" t="s">
        <v>28</v>
      </c>
      <c r="U66" s="20">
        <v>1176</v>
      </c>
      <c r="V66" s="20">
        <v>1176</v>
      </c>
      <c r="W66" s="20">
        <v>1188</v>
      </c>
      <c r="X66" s="20">
        <v>1188</v>
      </c>
      <c r="Y66" s="20">
        <v>1188</v>
      </c>
      <c r="Z66" s="20">
        <v>1188</v>
      </c>
      <c r="AA66" s="20">
        <f>U66+V66+W66+X66+Y66+Z66</f>
        <v>7104</v>
      </c>
      <c r="AB66" s="75">
        <v>2026</v>
      </c>
      <c r="AC66" s="41"/>
    </row>
    <row r="67" spans="1:30" ht="66" customHeight="1" x14ac:dyDescent="0.25">
      <c r="A67" s="30"/>
      <c r="B67" s="26">
        <v>0</v>
      </c>
      <c r="C67" s="14">
        <v>1</v>
      </c>
      <c r="D67" s="14">
        <v>1</v>
      </c>
      <c r="E67" s="14">
        <v>1</v>
      </c>
      <c r="F67" s="14">
        <v>0</v>
      </c>
      <c r="G67" s="14">
        <v>7</v>
      </c>
      <c r="H67" s="14">
        <v>0</v>
      </c>
      <c r="I67" s="14">
        <v>1</v>
      </c>
      <c r="J67" s="14">
        <v>0</v>
      </c>
      <c r="K67" s="14">
        <v>1</v>
      </c>
      <c r="L67" s="14">
        <v>0</v>
      </c>
      <c r="M67" s="14">
        <v>3</v>
      </c>
      <c r="N67" s="14">
        <v>4</v>
      </c>
      <c r="O67" s="14">
        <v>0</v>
      </c>
      <c r="P67" s="14">
        <v>0</v>
      </c>
      <c r="Q67" s="14">
        <v>0</v>
      </c>
      <c r="R67" s="14">
        <v>3</v>
      </c>
      <c r="S67" s="97" t="s">
        <v>236</v>
      </c>
      <c r="T67" s="100" t="s">
        <v>13</v>
      </c>
      <c r="U67" s="12">
        <v>0</v>
      </c>
      <c r="V67" s="12">
        <v>1126.5</v>
      </c>
      <c r="W67" s="12">
        <v>0</v>
      </c>
      <c r="X67" s="12">
        <v>0</v>
      </c>
      <c r="Y67" s="12">
        <v>0</v>
      </c>
      <c r="Z67" s="12">
        <v>0</v>
      </c>
      <c r="AA67" s="12">
        <f>U67+V67+W67+X67+Y67+Z67</f>
        <v>1126.5</v>
      </c>
      <c r="AB67" s="75">
        <v>2022</v>
      </c>
      <c r="AC67" s="73"/>
    </row>
    <row r="68" spans="1:30" ht="63" customHeight="1" x14ac:dyDescent="0.3">
      <c r="A68" s="30"/>
      <c r="B68" s="26">
        <v>0</v>
      </c>
      <c r="C68" s="14">
        <v>1</v>
      </c>
      <c r="D68" s="14">
        <v>1</v>
      </c>
      <c r="E68" s="14">
        <v>1</v>
      </c>
      <c r="F68" s="14">
        <v>0</v>
      </c>
      <c r="G68" s="14">
        <v>0</v>
      </c>
      <c r="H68" s="14">
        <v>4</v>
      </c>
      <c r="I68" s="14">
        <v>1</v>
      </c>
      <c r="J68" s="14">
        <v>0</v>
      </c>
      <c r="K68" s="14">
        <v>1</v>
      </c>
      <c r="L68" s="14">
        <v>0</v>
      </c>
      <c r="M68" s="14">
        <v>3</v>
      </c>
      <c r="N68" s="14">
        <v>4</v>
      </c>
      <c r="O68" s="14">
        <v>0</v>
      </c>
      <c r="P68" s="14">
        <v>0</v>
      </c>
      <c r="Q68" s="14">
        <v>0</v>
      </c>
      <c r="R68" s="14">
        <v>3</v>
      </c>
      <c r="S68" s="99"/>
      <c r="T68" s="102"/>
      <c r="U68" s="12">
        <v>0</v>
      </c>
      <c r="V68" s="12">
        <v>0</v>
      </c>
      <c r="W68" s="12">
        <v>4617.6000000000004</v>
      </c>
      <c r="X68" s="12">
        <v>0</v>
      </c>
      <c r="Y68" s="12">
        <v>0</v>
      </c>
      <c r="Z68" s="12">
        <v>0</v>
      </c>
      <c r="AA68" s="12">
        <f>U68+V68+W68+X68+Y68+Z68</f>
        <v>4617.6000000000004</v>
      </c>
      <c r="AB68" s="75">
        <v>2023</v>
      </c>
      <c r="AC68" s="41"/>
    </row>
    <row r="69" spans="1:30" ht="115.5" customHeight="1" x14ac:dyDescent="0.3">
      <c r="A69" s="30"/>
      <c r="B69" s="2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81" t="s">
        <v>237</v>
      </c>
      <c r="T69" s="65" t="s">
        <v>25</v>
      </c>
      <c r="U69" s="20">
        <v>0</v>
      </c>
      <c r="V69" s="20">
        <v>174</v>
      </c>
      <c r="W69" s="20">
        <v>390</v>
      </c>
      <c r="X69" s="20">
        <v>0</v>
      </c>
      <c r="Y69" s="20">
        <v>0</v>
      </c>
      <c r="Z69" s="20">
        <v>0</v>
      </c>
      <c r="AA69" s="20">
        <f>U69+V69+W69+X69+Y69+Z69</f>
        <v>564</v>
      </c>
      <c r="AB69" s="75">
        <v>2023</v>
      </c>
      <c r="AC69" s="43"/>
    </row>
    <row r="70" spans="1:30" ht="58.5" customHeight="1" x14ac:dyDescent="0.3">
      <c r="A70" s="30"/>
      <c r="B70" s="26">
        <v>0</v>
      </c>
      <c r="C70" s="14">
        <v>4</v>
      </c>
      <c r="D70" s="14">
        <v>3</v>
      </c>
      <c r="E70" s="14">
        <v>0</v>
      </c>
      <c r="F70" s="14">
        <v>7</v>
      </c>
      <c r="G70" s="14">
        <v>0</v>
      </c>
      <c r="H70" s="14">
        <v>1</v>
      </c>
      <c r="I70" s="14">
        <v>0</v>
      </c>
      <c r="J70" s="14">
        <v>1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8" t="s">
        <v>175</v>
      </c>
      <c r="T70" s="62" t="s">
        <v>13</v>
      </c>
      <c r="U70" s="16">
        <f>U72+U73+U74+U75+U76+U78+U79+U80+U81+U84+U85+U86+U87+U82</f>
        <v>496009.6</v>
      </c>
      <c r="V70" s="16">
        <f t="shared" ref="V70:AA70" si="12">V72+V73+V74+V75+V76+V78+V79+V80+V81+V84+V85+V86+V87+V82</f>
        <v>428536.3</v>
      </c>
      <c r="W70" s="16">
        <f t="shared" si="12"/>
        <v>30583.4</v>
      </c>
      <c r="X70" s="16">
        <f t="shared" si="12"/>
        <v>0</v>
      </c>
      <c r="Y70" s="16">
        <f t="shared" si="12"/>
        <v>0</v>
      </c>
      <c r="Z70" s="16">
        <f t="shared" si="12"/>
        <v>0</v>
      </c>
      <c r="AA70" s="16">
        <f t="shared" si="12"/>
        <v>955129.3</v>
      </c>
      <c r="AB70" s="77">
        <v>2023</v>
      </c>
      <c r="AC70" s="41"/>
      <c r="AD70" s="9"/>
    </row>
    <row r="71" spans="1:30" ht="39" customHeight="1" x14ac:dyDescent="0.3">
      <c r="A71" s="30"/>
      <c r="B71" s="26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54" t="s">
        <v>149</v>
      </c>
      <c r="T71" s="62" t="s">
        <v>36</v>
      </c>
      <c r="U71" s="20">
        <f>U77+U83+U88</f>
        <v>150</v>
      </c>
      <c r="V71" s="20">
        <f t="shared" ref="V71:AA71" si="13">V77+V83+V88</f>
        <v>380</v>
      </c>
      <c r="W71" s="20">
        <f t="shared" si="13"/>
        <v>190</v>
      </c>
      <c r="X71" s="20">
        <f t="shared" si="13"/>
        <v>0</v>
      </c>
      <c r="Y71" s="20">
        <f t="shared" si="13"/>
        <v>0</v>
      </c>
      <c r="Z71" s="20">
        <f t="shared" si="13"/>
        <v>0</v>
      </c>
      <c r="AA71" s="20">
        <f t="shared" si="13"/>
        <v>530</v>
      </c>
      <c r="AB71" s="75">
        <v>2023</v>
      </c>
      <c r="AC71" s="41"/>
    </row>
    <row r="72" spans="1:30" ht="27" customHeight="1" x14ac:dyDescent="0.3">
      <c r="A72" s="30"/>
      <c r="B72" s="26">
        <v>0</v>
      </c>
      <c r="C72" s="14">
        <v>4</v>
      </c>
      <c r="D72" s="14">
        <v>3</v>
      </c>
      <c r="E72" s="14">
        <v>0</v>
      </c>
      <c r="F72" s="14">
        <v>7</v>
      </c>
      <c r="G72" s="14">
        <v>0</v>
      </c>
      <c r="H72" s="14">
        <v>1</v>
      </c>
      <c r="I72" s="14">
        <v>0</v>
      </c>
      <c r="J72" s="14">
        <v>1</v>
      </c>
      <c r="K72" s="14">
        <v>1</v>
      </c>
      <c r="L72" s="14" t="s">
        <v>37</v>
      </c>
      <c r="M72" s="14">
        <v>2</v>
      </c>
      <c r="N72" s="14">
        <v>0</v>
      </c>
      <c r="O72" s="14">
        <v>0</v>
      </c>
      <c r="P72" s="14">
        <v>0</v>
      </c>
      <c r="Q72" s="14">
        <v>0</v>
      </c>
      <c r="R72" s="14">
        <v>4</v>
      </c>
      <c r="S72" s="128" t="s">
        <v>152</v>
      </c>
      <c r="T72" s="105" t="s">
        <v>13</v>
      </c>
      <c r="U72" s="12">
        <v>62809</v>
      </c>
      <c r="V72" s="12">
        <v>64301.599999999999</v>
      </c>
      <c r="W72" s="12">
        <v>0</v>
      </c>
      <c r="X72" s="12">
        <v>0</v>
      </c>
      <c r="Y72" s="12">
        <v>0</v>
      </c>
      <c r="Z72" s="12">
        <v>0</v>
      </c>
      <c r="AA72" s="12">
        <f>U72+V72+W72+X72+Y72+Z72</f>
        <v>127110.6</v>
      </c>
      <c r="AB72" s="75">
        <v>2022</v>
      </c>
      <c r="AC72" s="41"/>
    </row>
    <row r="73" spans="1:30" x14ac:dyDescent="0.3">
      <c r="A73" s="30"/>
      <c r="B73" s="26">
        <v>0</v>
      </c>
      <c r="C73" s="14">
        <v>4</v>
      </c>
      <c r="D73" s="14">
        <v>3</v>
      </c>
      <c r="E73" s="14">
        <v>0</v>
      </c>
      <c r="F73" s="14">
        <v>7</v>
      </c>
      <c r="G73" s="14">
        <v>0</v>
      </c>
      <c r="H73" s="14">
        <v>1</v>
      </c>
      <c r="I73" s="14">
        <v>0</v>
      </c>
      <c r="J73" s="14">
        <v>1</v>
      </c>
      <c r="K73" s="14">
        <v>1</v>
      </c>
      <c r="L73" s="14" t="s">
        <v>37</v>
      </c>
      <c r="M73" s="14">
        <v>2</v>
      </c>
      <c r="N73" s="14">
        <v>5</v>
      </c>
      <c r="O73" s="14">
        <v>2</v>
      </c>
      <c r="P73" s="14">
        <v>3</v>
      </c>
      <c r="Q73" s="14">
        <v>2</v>
      </c>
      <c r="R73" s="14">
        <v>4</v>
      </c>
      <c r="S73" s="128"/>
      <c r="T73" s="105"/>
      <c r="U73" s="12">
        <v>70672.899999999994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f t="shared" ref="AA73:AA76" si="14">U73+V73+W73+X73+Y73+Z73</f>
        <v>70672.899999999994</v>
      </c>
      <c r="AB73" s="75">
        <v>2021</v>
      </c>
      <c r="AC73" s="41"/>
    </row>
    <row r="74" spans="1:30" x14ac:dyDescent="0.3">
      <c r="A74" s="30"/>
      <c r="B74" s="26">
        <v>0</v>
      </c>
      <c r="C74" s="14">
        <v>4</v>
      </c>
      <c r="D74" s="14">
        <v>3</v>
      </c>
      <c r="E74" s="14">
        <v>0</v>
      </c>
      <c r="F74" s="14">
        <v>7</v>
      </c>
      <c r="G74" s="14">
        <v>0</v>
      </c>
      <c r="H74" s="14">
        <v>1</v>
      </c>
      <c r="I74" s="14">
        <v>0</v>
      </c>
      <c r="J74" s="14">
        <v>1</v>
      </c>
      <c r="K74" s="14">
        <v>1</v>
      </c>
      <c r="L74" s="14" t="s">
        <v>37</v>
      </c>
      <c r="M74" s="14">
        <v>2</v>
      </c>
      <c r="N74" s="14">
        <v>5</v>
      </c>
      <c r="O74" s="14">
        <v>2</v>
      </c>
      <c r="P74" s="14">
        <v>3</v>
      </c>
      <c r="Q74" s="14">
        <v>2</v>
      </c>
      <c r="R74" s="14" t="s">
        <v>209</v>
      </c>
      <c r="S74" s="128"/>
      <c r="T74" s="105"/>
      <c r="U74" s="12">
        <v>0</v>
      </c>
      <c r="V74" s="12">
        <v>52495.7</v>
      </c>
      <c r="W74" s="12">
        <v>0</v>
      </c>
      <c r="X74" s="12">
        <v>0</v>
      </c>
      <c r="Y74" s="12">
        <v>0</v>
      </c>
      <c r="Z74" s="12">
        <v>0</v>
      </c>
      <c r="AA74" s="12">
        <f t="shared" si="14"/>
        <v>52495.7</v>
      </c>
      <c r="AB74" s="75">
        <v>2022</v>
      </c>
      <c r="AC74" s="41"/>
    </row>
    <row r="75" spans="1:30" x14ac:dyDescent="0.3">
      <c r="A75" s="30"/>
      <c r="B75" s="26">
        <v>0</v>
      </c>
      <c r="C75" s="14">
        <v>4</v>
      </c>
      <c r="D75" s="14">
        <v>3</v>
      </c>
      <c r="E75" s="14">
        <v>0</v>
      </c>
      <c r="F75" s="14">
        <v>7</v>
      </c>
      <c r="G75" s="14">
        <v>0</v>
      </c>
      <c r="H75" s="14">
        <v>1</v>
      </c>
      <c r="I75" s="14">
        <v>0</v>
      </c>
      <c r="J75" s="14">
        <v>1</v>
      </c>
      <c r="K75" s="14">
        <v>1</v>
      </c>
      <c r="L75" s="14" t="s">
        <v>37</v>
      </c>
      <c r="M75" s="14">
        <v>2</v>
      </c>
      <c r="N75" s="14">
        <v>1</v>
      </c>
      <c r="O75" s="14">
        <v>0</v>
      </c>
      <c r="P75" s="14">
        <v>1</v>
      </c>
      <c r="Q75" s="14">
        <v>5</v>
      </c>
      <c r="R75" s="14">
        <v>4</v>
      </c>
      <c r="S75" s="128"/>
      <c r="T75" s="105"/>
      <c r="U75" s="12">
        <v>38448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f t="shared" si="14"/>
        <v>38448</v>
      </c>
      <c r="AB75" s="75">
        <v>2021</v>
      </c>
      <c r="AC75" s="41"/>
    </row>
    <row r="76" spans="1:30" x14ac:dyDescent="0.3">
      <c r="A76" s="30"/>
      <c r="B76" s="26">
        <v>0</v>
      </c>
      <c r="C76" s="14">
        <v>4</v>
      </c>
      <c r="D76" s="14">
        <v>3</v>
      </c>
      <c r="E76" s="14">
        <v>0</v>
      </c>
      <c r="F76" s="14">
        <v>7</v>
      </c>
      <c r="G76" s="14">
        <v>0</v>
      </c>
      <c r="H76" s="14">
        <v>1</v>
      </c>
      <c r="I76" s="14">
        <v>0</v>
      </c>
      <c r="J76" s="14">
        <v>1</v>
      </c>
      <c r="K76" s="14">
        <v>1</v>
      </c>
      <c r="L76" s="14" t="s">
        <v>38</v>
      </c>
      <c r="M76" s="14">
        <v>2</v>
      </c>
      <c r="N76" s="14" t="s">
        <v>39</v>
      </c>
      <c r="O76" s="14">
        <v>0</v>
      </c>
      <c r="P76" s="14">
        <v>1</v>
      </c>
      <c r="Q76" s="14">
        <v>5</v>
      </c>
      <c r="R76" s="14">
        <v>4</v>
      </c>
      <c r="S76" s="128"/>
      <c r="T76" s="105"/>
      <c r="U76" s="12">
        <v>9612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f t="shared" si="14"/>
        <v>9612</v>
      </c>
      <c r="AB76" s="75">
        <v>2021</v>
      </c>
      <c r="AC76" s="41"/>
    </row>
    <row r="77" spans="1:30" ht="50.25" customHeight="1" x14ac:dyDescent="0.3">
      <c r="A77" s="30"/>
      <c r="B77" s="26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56" t="s">
        <v>150</v>
      </c>
      <c r="T77" s="62" t="s">
        <v>36</v>
      </c>
      <c r="U77" s="20">
        <v>0</v>
      </c>
      <c r="V77" s="20">
        <v>190</v>
      </c>
      <c r="W77" s="20">
        <v>0</v>
      </c>
      <c r="X77" s="20">
        <v>0</v>
      </c>
      <c r="Y77" s="20">
        <v>0</v>
      </c>
      <c r="Z77" s="20">
        <v>0</v>
      </c>
      <c r="AA77" s="20">
        <v>190</v>
      </c>
      <c r="AB77" s="75">
        <v>2022</v>
      </c>
      <c r="AC77" s="41"/>
    </row>
    <row r="78" spans="1:30" ht="18.75" customHeight="1" x14ac:dyDescent="0.3">
      <c r="A78" s="30"/>
      <c r="B78" s="27">
        <v>0</v>
      </c>
      <c r="C78" s="22">
        <v>4</v>
      </c>
      <c r="D78" s="22">
        <v>3</v>
      </c>
      <c r="E78" s="22">
        <v>0</v>
      </c>
      <c r="F78" s="22">
        <v>7</v>
      </c>
      <c r="G78" s="22">
        <v>0</v>
      </c>
      <c r="H78" s="22">
        <v>1</v>
      </c>
      <c r="I78" s="22">
        <v>0</v>
      </c>
      <c r="J78" s="22">
        <v>1</v>
      </c>
      <c r="K78" s="22">
        <v>1</v>
      </c>
      <c r="L78" s="22" t="s">
        <v>37</v>
      </c>
      <c r="M78" s="22">
        <v>2</v>
      </c>
      <c r="N78" s="22">
        <v>5</v>
      </c>
      <c r="O78" s="22">
        <v>2</v>
      </c>
      <c r="P78" s="22">
        <v>3</v>
      </c>
      <c r="Q78" s="22">
        <v>2</v>
      </c>
      <c r="R78" s="22">
        <v>5</v>
      </c>
      <c r="S78" s="107" t="s">
        <v>153</v>
      </c>
      <c r="T78" s="100" t="s">
        <v>13</v>
      </c>
      <c r="U78" s="88">
        <v>121611.1</v>
      </c>
      <c r="V78" s="12">
        <v>49457.9</v>
      </c>
      <c r="W78" s="12">
        <v>0</v>
      </c>
      <c r="X78" s="12">
        <v>0</v>
      </c>
      <c r="Y78" s="12">
        <v>0</v>
      </c>
      <c r="Z78" s="12">
        <v>0</v>
      </c>
      <c r="AA78" s="12">
        <f>U78+V78+W78+X78+Y78+Z78</f>
        <v>171069</v>
      </c>
      <c r="AB78" s="75">
        <v>2022</v>
      </c>
      <c r="AC78" s="41"/>
    </row>
    <row r="79" spans="1:30" ht="18.75" customHeight="1" x14ac:dyDescent="0.3">
      <c r="A79" s="30"/>
      <c r="B79" s="27">
        <v>0</v>
      </c>
      <c r="C79" s="22">
        <v>4</v>
      </c>
      <c r="D79" s="22">
        <v>3</v>
      </c>
      <c r="E79" s="22">
        <v>0</v>
      </c>
      <c r="F79" s="22">
        <v>7</v>
      </c>
      <c r="G79" s="22">
        <v>0</v>
      </c>
      <c r="H79" s="22">
        <v>1</v>
      </c>
      <c r="I79" s="22">
        <v>0</v>
      </c>
      <c r="J79" s="22">
        <v>1</v>
      </c>
      <c r="K79" s="22">
        <v>1</v>
      </c>
      <c r="L79" s="22" t="s">
        <v>38</v>
      </c>
      <c r="M79" s="22">
        <v>2</v>
      </c>
      <c r="N79" s="22" t="s">
        <v>39</v>
      </c>
      <c r="O79" s="22">
        <v>0</v>
      </c>
      <c r="P79" s="22">
        <v>1</v>
      </c>
      <c r="Q79" s="22">
        <v>5</v>
      </c>
      <c r="R79" s="22">
        <v>5</v>
      </c>
      <c r="S79" s="108"/>
      <c r="T79" s="101"/>
      <c r="U79" s="88">
        <v>9612</v>
      </c>
      <c r="V79" s="12">
        <v>9612</v>
      </c>
      <c r="W79" s="12">
        <v>0</v>
      </c>
      <c r="X79" s="12">
        <v>0</v>
      </c>
      <c r="Y79" s="12">
        <v>0</v>
      </c>
      <c r="Z79" s="12">
        <v>0</v>
      </c>
      <c r="AA79" s="12">
        <f t="shared" ref="AA79:AA82" si="15">U79+V79+W79+X79+Y79+Z79</f>
        <v>19224</v>
      </c>
      <c r="AB79" s="75">
        <v>2022</v>
      </c>
      <c r="AC79" s="41"/>
    </row>
    <row r="80" spans="1:30" ht="18" customHeight="1" x14ac:dyDescent="0.3">
      <c r="A80" s="30"/>
      <c r="B80" s="27">
        <v>0</v>
      </c>
      <c r="C80" s="22">
        <v>4</v>
      </c>
      <c r="D80" s="22">
        <v>3</v>
      </c>
      <c r="E80" s="22">
        <v>0</v>
      </c>
      <c r="F80" s="22">
        <v>7</v>
      </c>
      <c r="G80" s="22">
        <v>0</v>
      </c>
      <c r="H80" s="22">
        <v>1</v>
      </c>
      <c r="I80" s="22">
        <v>0</v>
      </c>
      <c r="J80" s="22">
        <v>1</v>
      </c>
      <c r="K80" s="22">
        <v>1</v>
      </c>
      <c r="L80" s="22" t="s">
        <v>37</v>
      </c>
      <c r="M80" s="14">
        <v>2</v>
      </c>
      <c r="N80" s="14">
        <v>0</v>
      </c>
      <c r="O80" s="14">
        <v>0</v>
      </c>
      <c r="P80" s="14">
        <v>0</v>
      </c>
      <c r="Q80" s="14">
        <v>0</v>
      </c>
      <c r="R80" s="14">
        <v>5</v>
      </c>
      <c r="S80" s="108"/>
      <c r="T80" s="101"/>
      <c r="U80" s="88">
        <v>76158.5</v>
      </c>
      <c r="V80" s="12">
        <v>147005.79999999999</v>
      </c>
      <c r="W80" s="12">
        <v>30583.4</v>
      </c>
      <c r="X80" s="12">
        <v>0</v>
      </c>
      <c r="Y80" s="12">
        <v>0</v>
      </c>
      <c r="Z80" s="12">
        <v>0</v>
      </c>
      <c r="AA80" s="12">
        <f t="shared" si="15"/>
        <v>253747.69999999998</v>
      </c>
      <c r="AB80" s="75">
        <v>2023</v>
      </c>
      <c r="AC80" s="41"/>
    </row>
    <row r="81" spans="1:29" ht="23.25" customHeight="1" x14ac:dyDescent="0.3">
      <c r="A81" s="30"/>
      <c r="B81" s="27">
        <v>0</v>
      </c>
      <c r="C81" s="22">
        <v>4</v>
      </c>
      <c r="D81" s="22">
        <v>3</v>
      </c>
      <c r="E81" s="22">
        <v>0</v>
      </c>
      <c r="F81" s="22">
        <v>7</v>
      </c>
      <c r="G81" s="22">
        <v>0</v>
      </c>
      <c r="H81" s="22">
        <v>1</v>
      </c>
      <c r="I81" s="22">
        <v>0</v>
      </c>
      <c r="J81" s="22">
        <v>1</v>
      </c>
      <c r="K81" s="22">
        <v>1</v>
      </c>
      <c r="L81" s="22" t="s">
        <v>37</v>
      </c>
      <c r="M81" s="22">
        <v>2</v>
      </c>
      <c r="N81" s="22">
        <v>1</v>
      </c>
      <c r="O81" s="22">
        <v>0</v>
      </c>
      <c r="P81" s="22">
        <v>1</v>
      </c>
      <c r="Q81" s="22">
        <v>5</v>
      </c>
      <c r="R81" s="22">
        <v>5</v>
      </c>
      <c r="S81" s="108"/>
      <c r="T81" s="101"/>
      <c r="U81" s="88">
        <v>38448</v>
      </c>
      <c r="V81" s="12">
        <v>38448</v>
      </c>
      <c r="W81" s="12">
        <v>0</v>
      </c>
      <c r="X81" s="12">
        <v>0</v>
      </c>
      <c r="Y81" s="12">
        <v>0</v>
      </c>
      <c r="Z81" s="12">
        <v>0</v>
      </c>
      <c r="AA81" s="12">
        <f t="shared" si="15"/>
        <v>76896</v>
      </c>
      <c r="AB81" s="75">
        <v>2022</v>
      </c>
      <c r="AC81" s="41"/>
    </row>
    <row r="82" spans="1:29" ht="23.25" customHeight="1" x14ac:dyDescent="0.3">
      <c r="A82" s="30"/>
      <c r="B82" s="26">
        <v>0</v>
      </c>
      <c r="C82" s="14">
        <v>4</v>
      </c>
      <c r="D82" s="14">
        <v>3</v>
      </c>
      <c r="E82" s="14">
        <v>0</v>
      </c>
      <c r="F82" s="14">
        <v>7</v>
      </c>
      <c r="G82" s="14">
        <v>0</v>
      </c>
      <c r="H82" s="14">
        <v>1</v>
      </c>
      <c r="I82" s="14">
        <v>0</v>
      </c>
      <c r="J82" s="14">
        <v>1</v>
      </c>
      <c r="K82" s="14">
        <v>1</v>
      </c>
      <c r="L82" s="14" t="s">
        <v>37</v>
      </c>
      <c r="M82" s="14">
        <v>2</v>
      </c>
      <c r="N82" s="14">
        <v>5</v>
      </c>
      <c r="O82" s="14">
        <v>2</v>
      </c>
      <c r="P82" s="14">
        <v>3</v>
      </c>
      <c r="Q82" s="14">
        <v>2</v>
      </c>
      <c r="R82" s="14" t="s">
        <v>209</v>
      </c>
      <c r="S82" s="109"/>
      <c r="T82" s="102"/>
      <c r="U82" s="88">
        <v>0</v>
      </c>
      <c r="V82" s="12">
        <v>67215.3</v>
      </c>
      <c r="W82" s="12">
        <v>0</v>
      </c>
      <c r="X82" s="12">
        <v>0</v>
      </c>
      <c r="Y82" s="12">
        <v>0</v>
      </c>
      <c r="Z82" s="12">
        <v>0</v>
      </c>
      <c r="AA82" s="12">
        <f t="shared" si="15"/>
        <v>67215.3</v>
      </c>
      <c r="AB82" s="75">
        <v>2022</v>
      </c>
      <c r="AC82" s="41"/>
    </row>
    <row r="83" spans="1:29" ht="54" customHeight="1" x14ac:dyDescent="0.3">
      <c r="A83" s="30"/>
      <c r="B83" s="26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54" t="s">
        <v>150</v>
      </c>
      <c r="T83" s="62" t="s">
        <v>36</v>
      </c>
      <c r="U83" s="83">
        <v>0</v>
      </c>
      <c r="V83" s="83">
        <v>190</v>
      </c>
      <c r="W83" s="83">
        <v>190</v>
      </c>
      <c r="X83" s="83">
        <v>0</v>
      </c>
      <c r="Y83" s="83">
        <v>0</v>
      </c>
      <c r="Z83" s="83">
        <v>0</v>
      </c>
      <c r="AA83" s="20">
        <v>190</v>
      </c>
      <c r="AB83" s="75">
        <v>2023</v>
      </c>
      <c r="AC83" s="41"/>
    </row>
    <row r="84" spans="1:29" ht="22.5" customHeight="1" x14ac:dyDescent="0.3">
      <c r="A84" s="30"/>
      <c r="B84" s="26">
        <v>0</v>
      </c>
      <c r="C84" s="14">
        <v>4</v>
      </c>
      <c r="D84" s="14">
        <v>3</v>
      </c>
      <c r="E84" s="14">
        <v>0</v>
      </c>
      <c r="F84" s="14">
        <v>7</v>
      </c>
      <c r="G84" s="14">
        <v>0</v>
      </c>
      <c r="H84" s="14">
        <v>1</v>
      </c>
      <c r="I84" s="14">
        <v>0</v>
      </c>
      <c r="J84" s="14">
        <v>1</v>
      </c>
      <c r="K84" s="14">
        <v>1</v>
      </c>
      <c r="L84" s="14" t="s">
        <v>37</v>
      </c>
      <c r="M84" s="14">
        <v>2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06" t="s">
        <v>166</v>
      </c>
      <c r="T84" s="105" t="s">
        <v>13</v>
      </c>
      <c r="U84" s="12">
        <v>32481.5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2">
        <f>U84+V84+W84+X84+Y84+Z84</f>
        <v>32481.5</v>
      </c>
      <c r="AB84" s="75">
        <v>2021</v>
      </c>
      <c r="AC84" s="41"/>
    </row>
    <row r="85" spans="1:29" ht="21" customHeight="1" x14ac:dyDescent="0.3">
      <c r="A85" s="30"/>
      <c r="B85" s="26">
        <v>0</v>
      </c>
      <c r="C85" s="14">
        <v>4</v>
      </c>
      <c r="D85" s="14">
        <v>3</v>
      </c>
      <c r="E85" s="14">
        <v>0</v>
      </c>
      <c r="F85" s="14">
        <v>7</v>
      </c>
      <c r="G85" s="14">
        <v>0</v>
      </c>
      <c r="H85" s="14">
        <v>1</v>
      </c>
      <c r="I85" s="14">
        <v>0</v>
      </c>
      <c r="J85" s="14">
        <v>1</v>
      </c>
      <c r="K85" s="14">
        <v>1</v>
      </c>
      <c r="L85" s="14" t="s">
        <v>37</v>
      </c>
      <c r="M85" s="14">
        <v>2</v>
      </c>
      <c r="N85" s="14">
        <v>5</v>
      </c>
      <c r="O85" s="14">
        <v>1</v>
      </c>
      <c r="P85" s="14">
        <v>5</v>
      </c>
      <c r="Q85" s="14">
        <v>9</v>
      </c>
      <c r="R85" s="14">
        <v>1</v>
      </c>
      <c r="S85" s="106"/>
      <c r="T85" s="105"/>
      <c r="U85" s="12">
        <v>846.4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2">
        <f>U85+V85+W85+X85+Y85+Z85</f>
        <v>846.4</v>
      </c>
      <c r="AB85" s="75">
        <v>2021</v>
      </c>
      <c r="AC85" s="41"/>
    </row>
    <row r="86" spans="1:29" ht="20.25" customHeight="1" x14ac:dyDescent="0.3">
      <c r="A86" s="30"/>
      <c r="B86" s="26">
        <v>0</v>
      </c>
      <c r="C86" s="14">
        <v>4</v>
      </c>
      <c r="D86" s="14">
        <v>3</v>
      </c>
      <c r="E86" s="14">
        <v>0</v>
      </c>
      <c r="F86" s="14">
        <v>7</v>
      </c>
      <c r="G86" s="14">
        <v>0</v>
      </c>
      <c r="H86" s="14">
        <v>1</v>
      </c>
      <c r="I86" s="14">
        <v>0</v>
      </c>
      <c r="J86" s="14">
        <v>1</v>
      </c>
      <c r="K86" s="14">
        <v>1</v>
      </c>
      <c r="L86" s="14" t="s">
        <v>37</v>
      </c>
      <c r="M86" s="14">
        <v>2</v>
      </c>
      <c r="N86" s="14">
        <v>1</v>
      </c>
      <c r="O86" s="14">
        <v>0</v>
      </c>
      <c r="P86" s="14">
        <v>1</v>
      </c>
      <c r="Q86" s="14">
        <v>5</v>
      </c>
      <c r="R86" s="14">
        <v>1</v>
      </c>
      <c r="S86" s="106"/>
      <c r="T86" s="105"/>
      <c r="U86" s="21">
        <v>28248.1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2">
        <f>U86+V86+W86+X86+Y86+Z86</f>
        <v>28248.1</v>
      </c>
      <c r="AB86" s="75">
        <v>2021</v>
      </c>
      <c r="AC86" s="41"/>
    </row>
    <row r="87" spans="1:29" ht="20.25" customHeight="1" x14ac:dyDescent="0.3">
      <c r="A87" s="30"/>
      <c r="B87" s="26">
        <v>0</v>
      </c>
      <c r="C87" s="14">
        <v>4</v>
      </c>
      <c r="D87" s="14">
        <v>3</v>
      </c>
      <c r="E87" s="14">
        <v>0</v>
      </c>
      <c r="F87" s="14">
        <v>7</v>
      </c>
      <c r="G87" s="14">
        <v>0</v>
      </c>
      <c r="H87" s="14">
        <v>1</v>
      </c>
      <c r="I87" s="14">
        <v>0</v>
      </c>
      <c r="J87" s="14">
        <v>1</v>
      </c>
      <c r="K87" s="14">
        <v>1</v>
      </c>
      <c r="L87" s="14" t="s">
        <v>38</v>
      </c>
      <c r="M87" s="14">
        <v>2</v>
      </c>
      <c r="N87" s="14" t="s">
        <v>39</v>
      </c>
      <c r="O87" s="14">
        <v>0</v>
      </c>
      <c r="P87" s="14">
        <v>1</v>
      </c>
      <c r="Q87" s="14">
        <v>5</v>
      </c>
      <c r="R87" s="14">
        <v>1</v>
      </c>
      <c r="S87" s="106"/>
      <c r="T87" s="105"/>
      <c r="U87" s="12">
        <v>7062.1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2">
        <f>U87+V87+W87+X87+Y87+Z87</f>
        <v>7062.1</v>
      </c>
      <c r="AB87" s="75">
        <v>2021</v>
      </c>
      <c r="AC87" s="41"/>
    </row>
    <row r="88" spans="1:29" ht="39.75" customHeight="1" x14ac:dyDescent="0.3">
      <c r="A88" s="30"/>
      <c r="B88" s="26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54" t="s">
        <v>150</v>
      </c>
      <c r="T88" s="62" t="s">
        <v>36</v>
      </c>
      <c r="U88" s="83">
        <v>150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150</v>
      </c>
      <c r="AB88" s="75">
        <v>2021</v>
      </c>
      <c r="AC88" s="41"/>
    </row>
    <row r="89" spans="1:29" ht="39.75" customHeight="1" x14ac:dyDescent="0.3">
      <c r="A89" s="30"/>
      <c r="B89" s="26">
        <v>0</v>
      </c>
      <c r="C89" s="14">
        <v>4</v>
      </c>
      <c r="D89" s="14">
        <v>3</v>
      </c>
      <c r="E89" s="14">
        <v>0</v>
      </c>
      <c r="F89" s="14">
        <v>7</v>
      </c>
      <c r="G89" s="14">
        <v>0</v>
      </c>
      <c r="H89" s="14">
        <v>1</v>
      </c>
      <c r="I89" s="14">
        <v>0</v>
      </c>
      <c r="J89" s="14">
        <v>1</v>
      </c>
      <c r="K89" s="14">
        <v>0</v>
      </c>
      <c r="L89" s="14">
        <v>5</v>
      </c>
      <c r="M89" s="14">
        <v>9</v>
      </c>
      <c r="N89" s="14">
        <v>9</v>
      </c>
      <c r="O89" s="14">
        <v>9</v>
      </c>
      <c r="P89" s="14">
        <v>9</v>
      </c>
      <c r="Q89" s="14">
        <v>9</v>
      </c>
      <c r="R89" s="14">
        <v>9</v>
      </c>
      <c r="S89" s="18" t="s">
        <v>216</v>
      </c>
      <c r="T89" s="62" t="s">
        <v>13</v>
      </c>
      <c r="U89" s="16">
        <f>U91</f>
        <v>0</v>
      </c>
      <c r="V89" s="16">
        <f t="shared" ref="V89:AA89" si="16">V91</f>
        <v>0</v>
      </c>
      <c r="W89" s="16">
        <f t="shared" si="16"/>
        <v>2.6</v>
      </c>
      <c r="X89" s="16">
        <f t="shared" si="16"/>
        <v>0</v>
      </c>
      <c r="Y89" s="16">
        <f t="shared" si="16"/>
        <v>0</v>
      </c>
      <c r="Z89" s="16">
        <f t="shared" si="16"/>
        <v>0</v>
      </c>
      <c r="AA89" s="16">
        <f t="shared" si="16"/>
        <v>2.6</v>
      </c>
      <c r="AB89" s="75">
        <v>2023</v>
      </c>
      <c r="AC89" s="41"/>
    </row>
    <row r="90" spans="1:29" ht="39.75" customHeight="1" x14ac:dyDescent="0.3">
      <c r="A90" s="30"/>
      <c r="B90" s="26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54" t="s">
        <v>220</v>
      </c>
      <c r="T90" s="62" t="s">
        <v>28</v>
      </c>
      <c r="U90" s="83">
        <v>0</v>
      </c>
      <c r="V90" s="83">
        <v>0</v>
      </c>
      <c r="W90" s="83">
        <v>1</v>
      </c>
      <c r="X90" s="83">
        <v>0</v>
      </c>
      <c r="Y90" s="83">
        <v>0</v>
      </c>
      <c r="Z90" s="83">
        <v>0</v>
      </c>
      <c r="AA90" s="83">
        <f>SUM(U90:Z90)</f>
        <v>1</v>
      </c>
      <c r="AB90" s="75">
        <v>2023</v>
      </c>
      <c r="AC90" s="41"/>
    </row>
    <row r="91" spans="1:29" ht="39.75" customHeight="1" x14ac:dyDescent="0.3">
      <c r="A91" s="30"/>
      <c r="B91" s="26">
        <v>0</v>
      </c>
      <c r="C91" s="14">
        <v>4</v>
      </c>
      <c r="D91" s="14">
        <v>3</v>
      </c>
      <c r="E91" s="14">
        <v>0</v>
      </c>
      <c r="F91" s="14">
        <v>7</v>
      </c>
      <c r="G91" s="14">
        <v>0</v>
      </c>
      <c r="H91" s="14">
        <v>1</v>
      </c>
      <c r="I91" s="14">
        <v>0</v>
      </c>
      <c r="J91" s="14">
        <v>1</v>
      </c>
      <c r="K91" s="14">
        <v>0</v>
      </c>
      <c r="L91" s="14">
        <v>5</v>
      </c>
      <c r="M91" s="14">
        <v>9</v>
      </c>
      <c r="N91" s="14">
        <v>9</v>
      </c>
      <c r="O91" s="14">
        <v>9</v>
      </c>
      <c r="P91" s="14">
        <v>9</v>
      </c>
      <c r="Q91" s="14">
        <v>9</v>
      </c>
      <c r="R91" s="14">
        <v>9</v>
      </c>
      <c r="S91" s="54" t="s">
        <v>221</v>
      </c>
      <c r="T91" s="62" t="s">
        <v>13</v>
      </c>
      <c r="U91" s="16">
        <v>0</v>
      </c>
      <c r="V91" s="16">
        <v>0</v>
      </c>
      <c r="W91" s="83">
        <v>2.6</v>
      </c>
      <c r="X91" s="16">
        <v>0</v>
      </c>
      <c r="Y91" s="16">
        <v>0</v>
      </c>
      <c r="Z91" s="16">
        <v>0</v>
      </c>
      <c r="AA91" s="12">
        <f>SUM(U91:Z91)</f>
        <v>2.6</v>
      </c>
      <c r="AB91" s="75">
        <v>2023</v>
      </c>
      <c r="AC91" s="41"/>
    </row>
    <row r="92" spans="1:29" ht="39.75" customHeight="1" x14ac:dyDescent="0.3">
      <c r="A92" s="30"/>
      <c r="B92" s="26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54" t="s">
        <v>217</v>
      </c>
      <c r="T92" s="62" t="s">
        <v>28</v>
      </c>
      <c r="U92" s="83">
        <v>0</v>
      </c>
      <c r="V92" s="83">
        <v>0</v>
      </c>
      <c r="W92" s="83">
        <v>1</v>
      </c>
      <c r="X92" s="83">
        <v>0</v>
      </c>
      <c r="Y92" s="83">
        <v>0</v>
      </c>
      <c r="Z92" s="83">
        <v>0</v>
      </c>
      <c r="AA92" s="83">
        <f>SUM(U92:Z92)</f>
        <v>1</v>
      </c>
      <c r="AB92" s="75">
        <v>2023</v>
      </c>
      <c r="AC92" s="41"/>
    </row>
    <row r="93" spans="1:29" ht="60" customHeight="1" x14ac:dyDescent="0.3">
      <c r="A93" s="30"/>
      <c r="B93" s="2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61" t="s">
        <v>218</v>
      </c>
      <c r="T93" s="62" t="s">
        <v>30</v>
      </c>
      <c r="U93" s="20">
        <v>0</v>
      </c>
      <c r="V93" s="20">
        <v>0</v>
      </c>
      <c r="W93" s="20">
        <v>1</v>
      </c>
      <c r="X93" s="20">
        <v>0</v>
      </c>
      <c r="Y93" s="20">
        <v>0</v>
      </c>
      <c r="Z93" s="20">
        <v>0</v>
      </c>
      <c r="AA93" s="20">
        <v>1</v>
      </c>
      <c r="AB93" s="75">
        <v>2023</v>
      </c>
      <c r="AC93" s="41"/>
    </row>
    <row r="94" spans="1:29" ht="70.5" customHeight="1" x14ac:dyDescent="0.3">
      <c r="A94" s="30"/>
      <c r="B94" s="26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54" t="s">
        <v>219</v>
      </c>
      <c r="T94" s="62" t="s">
        <v>28</v>
      </c>
      <c r="U94" s="20">
        <v>0</v>
      </c>
      <c r="V94" s="20">
        <v>0</v>
      </c>
      <c r="W94" s="20">
        <v>1</v>
      </c>
      <c r="X94" s="20">
        <v>0</v>
      </c>
      <c r="Y94" s="20">
        <v>0</v>
      </c>
      <c r="Z94" s="20">
        <v>0</v>
      </c>
      <c r="AA94" s="20">
        <v>1</v>
      </c>
      <c r="AB94" s="75">
        <v>2023</v>
      </c>
      <c r="AC94" s="41"/>
    </row>
    <row r="95" spans="1:29" ht="28.5" customHeight="1" x14ac:dyDescent="0.25">
      <c r="A95" s="30"/>
      <c r="B95" s="26">
        <v>0</v>
      </c>
      <c r="C95" s="14">
        <v>1</v>
      </c>
      <c r="D95" s="14">
        <v>1</v>
      </c>
      <c r="E95" s="14">
        <v>0</v>
      </c>
      <c r="F95" s="14">
        <v>7</v>
      </c>
      <c r="G95" s="14">
        <v>0</v>
      </c>
      <c r="H95" s="14">
        <v>0</v>
      </c>
      <c r="I95" s="14">
        <v>0</v>
      </c>
      <c r="J95" s="14">
        <v>1</v>
      </c>
      <c r="K95" s="14">
        <v>2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5" t="s">
        <v>40</v>
      </c>
      <c r="T95" s="7" t="s">
        <v>13</v>
      </c>
      <c r="U95" s="16">
        <f t="shared" ref="U95:V95" si="17">U96+U113+U121+U133+U142+U177+U184</f>
        <v>2878108.3999999994</v>
      </c>
      <c r="V95" s="16">
        <f t="shared" si="17"/>
        <v>2856815.9</v>
      </c>
      <c r="W95" s="16">
        <f>W96+W113+W121+W133+W142+W177+W184+W190</f>
        <v>3622960.5</v>
      </c>
      <c r="X95" s="16">
        <f>X96+X113+X121+X133+X142+X177+X184+X190</f>
        <v>3018970.7</v>
      </c>
      <c r="Y95" s="16">
        <f t="shared" ref="Y95:AA95" si="18">Y96+Y113+Y121+Y133+Y142+Y177+Y184+Y190</f>
        <v>2955287.6</v>
      </c>
      <c r="Z95" s="16">
        <f t="shared" si="18"/>
        <v>2951680.4</v>
      </c>
      <c r="AA95" s="16">
        <f t="shared" si="18"/>
        <v>18283823.499999996</v>
      </c>
      <c r="AB95" s="77">
        <v>2026</v>
      </c>
      <c r="AC95" s="50"/>
    </row>
    <row r="96" spans="1:29" ht="50.25" customHeight="1" x14ac:dyDescent="0.3">
      <c r="A96" s="30"/>
      <c r="B96" s="26">
        <v>0</v>
      </c>
      <c r="C96" s="14">
        <v>1</v>
      </c>
      <c r="D96" s="14">
        <v>1</v>
      </c>
      <c r="E96" s="14">
        <v>0</v>
      </c>
      <c r="F96" s="14">
        <v>7</v>
      </c>
      <c r="G96" s="14">
        <v>0</v>
      </c>
      <c r="H96" s="14">
        <v>2</v>
      </c>
      <c r="I96" s="14">
        <v>0</v>
      </c>
      <c r="J96" s="14">
        <v>1</v>
      </c>
      <c r="K96" s="14">
        <v>2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5" t="s">
        <v>41</v>
      </c>
      <c r="T96" s="62" t="s">
        <v>13</v>
      </c>
      <c r="U96" s="16">
        <f>U98+U99+U100+U102+U103+U105+U111</f>
        <v>2318394.1999999997</v>
      </c>
      <c r="V96" s="16">
        <f t="shared" ref="V96:AA96" si="19">V98+V99+V100+V102+V103+V105+V111</f>
        <v>2449298.2999999998</v>
      </c>
      <c r="W96" s="16">
        <f t="shared" si="19"/>
        <v>2986315.1</v>
      </c>
      <c r="X96" s="16">
        <f t="shared" si="19"/>
        <v>2633849.8000000003</v>
      </c>
      <c r="Y96" s="16">
        <f t="shared" si="19"/>
        <v>2633849.8000000003</v>
      </c>
      <c r="Z96" s="16">
        <f t="shared" si="19"/>
        <v>2633849.8000000003</v>
      </c>
      <c r="AA96" s="16">
        <f t="shared" si="19"/>
        <v>15655557</v>
      </c>
      <c r="AB96" s="77">
        <v>2026</v>
      </c>
      <c r="AC96" s="41"/>
    </row>
    <row r="97" spans="1:29" ht="24" customHeight="1" x14ac:dyDescent="0.3">
      <c r="A97" s="30"/>
      <c r="B97" s="2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54" t="s">
        <v>42</v>
      </c>
      <c r="T97" s="62" t="s">
        <v>28</v>
      </c>
      <c r="U97" s="83">
        <v>52</v>
      </c>
      <c r="V97" s="83">
        <v>52</v>
      </c>
      <c r="W97" s="83">
        <v>52</v>
      </c>
      <c r="X97" s="83">
        <v>53</v>
      </c>
      <c r="Y97" s="83">
        <v>53</v>
      </c>
      <c r="Z97" s="83">
        <v>53</v>
      </c>
      <c r="AA97" s="83">
        <v>53</v>
      </c>
      <c r="AB97" s="75">
        <v>2026</v>
      </c>
      <c r="AC97" s="41"/>
    </row>
    <row r="98" spans="1:29" ht="24.75" customHeight="1" x14ac:dyDescent="0.3">
      <c r="A98" s="30"/>
      <c r="B98" s="26">
        <v>0</v>
      </c>
      <c r="C98" s="14">
        <v>1</v>
      </c>
      <c r="D98" s="14">
        <v>1</v>
      </c>
      <c r="E98" s="14">
        <v>0</v>
      </c>
      <c r="F98" s="14">
        <v>7</v>
      </c>
      <c r="G98" s="14">
        <v>0</v>
      </c>
      <c r="H98" s="14">
        <v>2</v>
      </c>
      <c r="I98" s="14">
        <v>0</v>
      </c>
      <c r="J98" s="14">
        <v>1</v>
      </c>
      <c r="K98" s="14">
        <v>2</v>
      </c>
      <c r="L98" s="14">
        <v>0</v>
      </c>
      <c r="M98" s="14">
        <v>1</v>
      </c>
      <c r="N98" s="14">
        <v>9</v>
      </c>
      <c r="O98" s="14">
        <v>9</v>
      </c>
      <c r="P98" s="14">
        <v>9</v>
      </c>
      <c r="Q98" s="14">
        <v>9</v>
      </c>
      <c r="R98" s="14">
        <v>9</v>
      </c>
      <c r="S98" s="125" t="s">
        <v>162</v>
      </c>
      <c r="T98" s="100" t="s">
        <v>13</v>
      </c>
      <c r="U98" s="12">
        <v>242053.3</v>
      </c>
      <c r="V98" s="12">
        <v>257713.4</v>
      </c>
      <c r="W98" s="12">
        <v>281057.7</v>
      </c>
      <c r="X98" s="12">
        <v>324535.90000000002</v>
      </c>
      <c r="Y98" s="12">
        <v>324535.90000000002</v>
      </c>
      <c r="Z98" s="12">
        <v>324535.90000000002</v>
      </c>
      <c r="AA98" s="12">
        <f>U98+V98+W98+X98+Y98+Z98</f>
        <v>1754432.0999999996</v>
      </c>
      <c r="AB98" s="75">
        <v>2026</v>
      </c>
      <c r="AC98" s="41"/>
    </row>
    <row r="99" spans="1:29" ht="23.25" customHeight="1" x14ac:dyDescent="0.3">
      <c r="A99" s="30"/>
      <c r="B99" s="26">
        <v>0</v>
      </c>
      <c r="C99" s="14">
        <v>1</v>
      </c>
      <c r="D99" s="14">
        <v>1</v>
      </c>
      <c r="E99" s="14">
        <v>0</v>
      </c>
      <c r="F99" s="14">
        <v>7</v>
      </c>
      <c r="G99" s="14">
        <v>0</v>
      </c>
      <c r="H99" s="14">
        <v>2</v>
      </c>
      <c r="I99" s="14">
        <v>0</v>
      </c>
      <c r="J99" s="14">
        <v>1</v>
      </c>
      <c r="K99" s="14">
        <v>2</v>
      </c>
      <c r="L99" s="14">
        <v>0</v>
      </c>
      <c r="M99" s="14">
        <v>1</v>
      </c>
      <c r="N99" s="14">
        <v>1</v>
      </c>
      <c r="O99" s="14">
        <v>1</v>
      </c>
      <c r="P99" s="14">
        <v>3</v>
      </c>
      <c r="Q99" s="14">
        <v>9</v>
      </c>
      <c r="R99" s="14">
        <v>0</v>
      </c>
      <c r="S99" s="126"/>
      <c r="T99" s="101"/>
      <c r="U99" s="12">
        <v>0</v>
      </c>
      <c r="V99" s="12">
        <v>446.1</v>
      </c>
      <c r="W99" s="12">
        <v>443.8</v>
      </c>
      <c r="X99" s="12">
        <v>0</v>
      </c>
      <c r="Y99" s="12">
        <v>0</v>
      </c>
      <c r="Z99" s="12">
        <v>0</v>
      </c>
      <c r="AA99" s="12">
        <f t="shared" ref="AA99:AA105" si="20">U99+V99+W99+X99+Y99+Z99</f>
        <v>889.90000000000009</v>
      </c>
      <c r="AB99" s="76">
        <v>2023</v>
      </c>
      <c r="AC99" s="41"/>
    </row>
    <row r="100" spans="1:29" ht="20.25" customHeight="1" x14ac:dyDescent="0.3">
      <c r="A100" s="30"/>
      <c r="B100" s="26">
        <v>0</v>
      </c>
      <c r="C100" s="14">
        <v>1</v>
      </c>
      <c r="D100" s="14">
        <v>1</v>
      </c>
      <c r="E100" s="14">
        <v>0</v>
      </c>
      <c r="F100" s="14">
        <v>7</v>
      </c>
      <c r="G100" s="14">
        <v>0</v>
      </c>
      <c r="H100" s="14">
        <v>2</v>
      </c>
      <c r="I100" s="14">
        <v>0</v>
      </c>
      <c r="J100" s="14">
        <v>1</v>
      </c>
      <c r="K100" s="14">
        <v>2</v>
      </c>
      <c r="L100" s="14">
        <v>0</v>
      </c>
      <c r="M100" s="14">
        <v>1</v>
      </c>
      <c r="N100" s="14" t="s">
        <v>39</v>
      </c>
      <c r="O100" s="14">
        <v>1</v>
      </c>
      <c r="P100" s="14">
        <v>3</v>
      </c>
      <c r="Q100" s="14">
        <v>9</v>
      </c>
      <c r="R100" s="14">
        <v>0</v>
      </c>
      <c r="S100" s="127"/>
      <c r="T100" s="102"/>
      <c r="U100" s="12">
        <v>0</v>
      </c>
      <c r="V100" s="12">
        <v>4.5</v>
      </c>
      <c r="W100" s="12">
        <v>4.5</v>
      </c>
      <c r="X100" s="12">
        <v>0</v>
      </c>
      <c r="Y100" s="12">
        <v>0</v>
      </c>
      <c r="Z100" s="12">
        <v>0</v>
      </c>
      <c r="AA100" s="12">
        <f t="shared" si="20"/>
        <v>9</v>
      </c>
      <c r="AB100" s="76">
        <v>2023</v>
      </c>
      <c r="AC100" s="41"/>
    </row>
    <row r="101" spans="1:29" ht="37.5" x14ac:dyDescent="0.3">
      <c r="A101" s="30"/>
      <c r="B101" s="2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54" t="s">
        <v>43</v>
      </c>
      <c r="T101" s="62" t="s">
        <v>28</v>
      </c>
      <c r="U101" s="83">
        <v>52</v>
      </c>
      <c r="V101" s="83">
        <v>52</v>
      </c>
      <c r="W101" s="83">
        <v>52</v>
      </c>
      <c r="X101" s="83">
        <v>53</v>
      </c>
      <c r="Y101" s="83">
        <v>53</v>
      </c>
      <c r="Z101" s="83">
        <v>53</v>
      </c>
      <c r="AA101" s="83">
        <v>53</v>
      </c>
      <c r="AB101" s="75">
        <v>2026</v>
      </c>
      <c r="AC101" s="41"/>
    </row>
    <row r="102" spans="1:29" ht="58.5" customHeight="1" x14ac:dyDescent="0.3">
      <c r="A102" s="30"/>
      <c r="B102" s="28">
        <v>0</v>
      </c>
      <c r="C102" s="23">
        <v>1</v>
      </c>
      <c r="D102" s="23">
        <v>1</v>
      </c>
      <c r="E102" s="23">
        <v>0</v>
      </c>
      <c r="F102" s="23">
        <v>7</v>
      </c>
      <c r="G102" s="23">
        <v>0</v>
      </c>
      <c r="H102" s="23">
        <v>2</v>
      </c>
      <c r="I102" s="23">
        <v>0</v>
      </c>
      <c r="J102" s="23">
        <v>1</v>
      </c>
      <c r="K102" s="23">
        <v>2</v>
      </c>
      <c r="L102" s="23">
        <v>0</v>
      </c>
      <c r="M102" s="23">
        <v>1</v>
      </c>
      <c r="N102" s="23">
        <v>1</v>
      </c>
      <c r="O102" s="23">
        <v>0</v>
      </c>
      <c r="P102" s="23">
        <v>7</v>
      </c>
      <c r="Q102" s="23">
        <v>5</v>
      </c>
      <c r="R102" s="23">
        <v>0</v>
      </c>
      <c r="S102" s="135" t="s">
        <v>163</v>
      </c>
      <c r="T102" s="119" t="s">
        <v>13</v>
      </c>
      <c r="U102" s="21">
        <v>1936768.1</v>
      </c>
      <c r="V102" s="21">
        <v>2040281.8</v>
      </c>
      <c r="W102" s="21">
        <v>2523671.1</v>
      </c>
      <c r="X102" s="21">
        <v>2129203.5</v>
      </c>
      <c r="Y102" s="21">
        <v>2129203.5</v>
      </c>
      <c r="Z102" s="21">
        <v>2129203.5</v>
      </c>
      <c r="AA102" s="12">
        <f t="shared" si="20"/>
        <v>12888331.5</v>
      </c>
      <c r="AB102" s="76">
        <v>2026</v>
      </c>
      <c r="AC102" s="41"/>
    </row>
    <row r="103" spans="1:29" ht="73.5" customHeight="1" x14ac:dyDescent="0.3">
      <c r="A103" s="30"/>
      <c r="B103" s="28">
        <v>0</v>
      </c>
      <c r="C103" s="23">
        <v>1</v>
      </c>
      <c r="D103" s="23">
        <v>1</v>
      </c>
      <c r="E103" s="23">
        <v>1</v>
      </c>
      <c r="F103" s="23">
        <v>0</v>
      </c>
      <c r="G103" s="23">
        <v>0</v>
      </c>
      <c r="H103" s="23">
        <v>4</v>
      </c>
      <c r="I103" s="23">
        <v>0</v>
      </c>
      <c r="J103" s="23">
        <v>1</v>
      </c>
      <c r="K103" s="23">
        <v>2</v>
      </c>
      <c r="L103" s="23">
        <v>0</v>
      </c>
      <c r="M103" s="23">
        <v>1</v>
      </c>
      <c r="N103" s="23">
        <v>1</v>
      </c>
      <c r="O103" s="23">
        <v>0</v>
      </c>
      <c r="P103" s="23">
        <v>7</v>
      </c>
      <c r="Q103" s="23">
        <v>5</v>
      </c>
      <c r="R103" s="23">
        <v>0</v>
      </c>
      <c r="S103" s="135"/>
      <c r="T103" s="119"/>
      <c r="U103" s="21">
        <v>50.5</v>
      </c>
      <c r="V103" s="21">
        <v>17.5</v>
      </c>
      <c r="W103" s="21">
        <v>0</v>
      </c>
      <c r="X103" s="21">
        <v>0</v>
      </c>
      <c r="Y103" s="21">
        <v>0</v>
      </c>
      <c r="Z103" s="21">
        <v>0</v>
      </c>
      <c r="AA103" s="12">
        <f t="shared" si="20"/>
        <v>68</v>
      </c>
      <c r="AB103" s="76">
        <v>2022</v>
      </c>
      <c r="AC103" s="41"/>
    </row>
    <row r="104" spans="1:29" ht="37.5" x14ac:dyDescent="0.3">
      <c r="A104" s="30"/>
      <c r="B104" s="2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54" t="s">
        <v>44</v>
      </c>
      <c r="T104" s="62" t="s">
        <v>28</v>
      </c>
      <c r="U104" s="83">
        <v>52</v>
      </c>
      <c r="V104" s="83">
        <v>52</v>
      </c>
      <c r="W104" s="83">
        <v>52</v>
      </c>
      <c r="X104" s="83">
        <v>53</v>
      </c>
      <c r="Y104" s="83">
        <v>53</v>
      </c>
      <c r="Z104" s="83">
        <v>53</v>
      </c>
      <c r="AA104" s="83">
        <v>53</v>
      </c>
      <c r="AB104" s="75">
        <v>2026</v>
      </c>
      <c r="AC104" s="41"/>
    </row>
    <row r="105" spans="1:29" ht="56.25" x14ac:dyDescent="0.3">
      <c r="A105" s="30"/>
      <c r="B105" s="26">
        <v>0</v>
      </c>
      <c r="C105" s="14">
        <v>1</v>
      </c>
      <c r="D105" s="14">
        <v>1</v>
      </c>
      <c r="E105" s="14">
        <v>0</v>
      </c>
      <c r="F105" s="14">
        <v>7</v>
      </c>
      <c r="G105" s="14">
        <v>0</v>
      </c>
      <c r="H105" s="14">
        <v>2</v>
      </c>
      <c r="I105" s="14">
        <v>0</v>
      </c>
      <c r="J105" s="14">
        <v>1</v>
      </c>
      <c r="K105" s="14">
        <v>2</v>
      </c>
      <c r="L105" s="14">
        <v>0</v>
      </c>
      <c r="M105" s="14">
        <v>1</v>
      </c>
      <c r="N105" s="14">
        <v>5</v>
      </c>
      <c r="O105" s="14">
        <v>3</v>
      </c>
      <c r="P105" s="14">
        <v>0</v>
      </c>
      <c r="Q105" s="14">
        <v>3</v>
      </c>
      <c r="R105" s="14">
        <v>1</v>
      </c>
      <c r="S105" s="55" t="s">
        <v>126</v>
      </c>
      <c r="T105" s="62" t="s">
        <v>13</v>
      </c>
      <c r="U105" s="21">
        <v>139522.29999999999</v>
      </c>
      <c r="V105" s="21">
        <v>142256.5</v>
      </c>
      <c r="W105" s="21">
        <v>147751</v>
      </c>
      <c r="X105" s="21">
        <v>144732.70000000001</v>
      </c>
      <c r="Y105" s="21">
        <v>144732.70000000001</v>
      </c>
      <c r="Z105" s="21">
        <v>144732.70000000001</v>
      </c>
      <c r="AA105" s="12">
        <f t="shared" si="20"/>
        <v>863727.89999999991</v>
      </c>
      <c r="AB105" s="75">
        <v>2026</v>
      </c>
      <c r="AC105" s="41"/>
    </row>
    <row r="106" spans="1:29" ht="39" customHeight="1" x14ac:dyDescent="0.3">
      <c r="A106" s="30"/>
      <c r="B106" s="26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55" t="s">
        <v>123</v>
      </c>
      <c r="T106" s="65" t="s">
        <v>28</v>
      </c>
      <c r="U106" s="82">
        <v>1786</v>
      </c>
      <c r="V106" s="82">
        <v>1857</v>
      </c>
      <c r="W106" s="82">
        <v>1888</v>
      </c>
      <c r="X106" s="82">
        <v>1888</v>
      </c>
      <c r="Y106" s="82">
        <v>1888</v>
      </c>
      <c r="Z106" s="82">
        <v>1888</v>
      </c>
      <c r="AA106" s="82">
        <v>1888</v>
      </c>
      <c r="AB106" s="75">
        <v>2026</v>
      </c>
      <c r="AC106" s="41"/>
    </row>
    <row r="107" spans="1:29" ht="39" customHeight="1" x14ac:dyDescent="0.3">
      <c r="A107" s="30"/>
      <c r="B107" s="26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55" t="s">
        <v>176</v>
      </c>
      <c r="T107" s="65" t="s">
        <v>25</v>
      </c>
      <c r="U107" s="82">
        <v>0</v>
      </c>
      <c r="V107" s="82">
        <v>1673</v>
      </c>
      <c r="W107" s="82">
        <v>1688</v>
      </c>
      <c r="X107" s="82">
        <v>1688</v>
      </c>
      <c r="Y107" s="82">
        <v>1688</v>
      </c>
      <c r="Z107" s="82">
        <v>1688</v>
      </c>
      <c r="AA107" s="82">
        <f>U107+V107+W107+X107+Y107+Z107</f>
        <v>8425</v>
      </c>
      <c r="AB107" s="75">
        <v>2026</v>
      </c>
      <c r="AC107" s="41"/>
    </row>
    <row r="108" spans="1:29" ht="49.5" customHeight="1" x14ac:dyDescent="0.3">
      <c r="A108" s="30"/>
      <c r="B108" s="2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54" t="s">
        <v>127</v>
      </c>
      <c r="T108" s="62" t="s">
        <v>30</v>
      </c>
      <c r="U108" s="20">
        <v>1</v>
      </c>
      <c r="V108" s="20">
        <v>1</v>
      </c>
      <c r="W108" s="20">
        <v>1</v>
      </c>
      <c r="X108" s="20">
        <v>1</v>
      </c>
      <c r="Y108" s="20">
        <v>1</v>
      </c>
      <c r="Z108" s="20">
        <v>1</v>
      </c>
      <c r="AA108" s="20">
        <v>1</v>
      </c>
      <c r="AB108" s="75">
        <v>2026</v>
      </c>
      <c r="AC108" s="41"/>
    </row>
    <row r="109" spans="1:29" ht="56.25" customHeight="1" x14ac:dyDescent="0.3">
      <c r="A109" s="30"/>
      <c r="B109" s="26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54" t="s">
        <v>45</v>
      </c>
      <c r="T109" s="62" t="s">
        <v>17</v>
      </c>
      <c r="U109" s="8">
        <v>100</v>
      </c>
      <c r="V109" s="8">
        <v>100</v>
      </c>
      <c r="W109" s="8">
        <v>100</v>
      </c>
      <c r="X109" s="8">
        <v>100</v>
      </c>
      <c r="Y109" s="8">
        <v>100</v>
      </c>
      <c r="Z109" s="8">
        <v>100</v>
      </c>
      <c r="AA109" s="8">
        <v>100</v>
      </c>
      <c r="AB109" s="75">
        <v>2026</v>
      </c>
      <c r="AC109" s="41"/>
    </row>
    <row r="110" spans="1:29" ht="56.25" x14ac:dyDescent="0.3">
      <c r="A110" s="30"/>
      <c r="B110" s="2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54" t="s">
        <v>46</v>
      </c>
      <c r="T110" s="62" t="s">
        <v>17</v>
      </c>
      <c r="U110" s="8">
        <v>100</v>
      </c>
      <c r="V110" s="8">
        <v>100</v>
      </c>
      <c r="W110" s="8">
        <v>100</v>
      </c>
      <c r="X110" s="8">
        <v>100</v>
      </c>
      <c r="Y110" s="8">
        <v>100</v>
      </c>
      <c r="Z110" s="8">
        <v>100</v>
      </c>
      <c r="AA110" s="8">
        <v>100</v>
      </c>
      <c r="AB110" s="75">
        <v>2026</v>
      </c>
      <c r="AC110" s="41"/>
    </row>
    <row r="111" spans="1:29" ht="42" customHeight="1" x14ac:dyDescent="0.3">
      <c r="A111" s="30"/>
      <c r="B111" s="26">
        <v>0</v>
      </c>
      <c r="C111" s="14">
        <v>1</v>
      </c>
      <c r="D111" s="14">
        <v>1</v>
      </c>
      <c r="E111" s="14">
        <v>0</v>
      </c>
      <c r="F111" s="14">
        <v>7</v>
      </c>
      <c r="G111" s="14">
        <v>0</v>
      </c>
      <c r="H111" s="14">
        <v>2</v>
      </c>
      <c r="I111" s="14">
        <v>0</v>
      </c>
      <c r="J111" s="14">
        <v>1</v>
      </c>
      <c r="K111" s="14">
        <v>2</v>
      </c>
      <c r="L111" s="14">
        <v>0</v>
      </c>
      <c r="M111" s="14">
        <v>1</v>
      </c>
      <c r="N111" s="14">
        <v>9</v>
      </c>
      <c r="O111" s="14">
        <v>9</v>
      </c>
      <c r="P111" s="14">
        <v>9</v>
      </c>
      <c r="Q111" s="14">
        <v>9</v>
      </c>
      <c r="R111" s="14">
        <v>9</v>
      </c>
      <c r="S111" s="54" t="s">
        <v>187</v>
      </c>
      <c r="T111" s="65" t="s">
        <v>13</v>
      </c>
      <c r="U111" s="8">
        <v>0</v>
      </c>
      <c r="V111" s="21">
        <v>8578.5</v>
      </c>
      <c r="W111" s="21">
        <v>33387</v>
      </c>
      <c r="X111" s="21">
        <v>35377.699999999997</v>
      </c>
      <c r="Y111" s="21">
        <v>35377.699999999997</v>
      </c>
      <c r="Z111" s="21">
        <v>35377.699999999997</v>
      </c>
      <c r="AA111" s="12">
        <f t="shared" ref="AA111" si="21">U111+V111+W111+X111+Y111+Z111</f>
        <v>148098.59999999998</v>
      </c>
      <c r="AB111" s="75">
        <v>2026</v>
      </c>
      <c r="AC111" s="41"/>
    </row>
    <row r="112" spans="1:29" ht="43.5" customHeight="1" x14ac:dyDescent="0.3">
      <c r="A112" s="30"/>
      <c r="B112" s="26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61" t="s">
        <v>195</v>
      </c>
      <c r="T112" s="62" t="s">
        <v>28</v>
      </c>
      <c r="U112" s="89">
        <v>0</v>
      </c>
      <c r="V112" s="89">
        <v>27</v>
      </c>
      <c r="W112" s="89">
        <v>52</v>
      </c>
      <c r="X112" s="89">
        <v>53</v>
      </c>
      <c r="Y112" s="89">
        <v>53</v>
      </c>
      <c r="Z112" s="89">
        <v>53</v>
      </c>
      <c r="AA112" s="89">
        <v>53</v>
      </c>
      <c r="AB112" s="75">
        <v>2026</v>
      </c>
      <c r="AC112" s="41"/>
    </row>
    <row r="113" spans="1:29" ht="74.25" customHeight="1" x14ac:dyDescent="0.3">
      <c r="A113" s="30"/>
      <c r="B113" s="26">
        <v>0</v>
      </c>
      <c r="C113" s="14">
        <v>0</v>
      </c>
      <c r="D113" s="14">
        <v>0</v>
      </c>
      <c r="E113" s="14">
        <v>0</v>
      </c>
      <c r="F113" s="14">
        <v>7</v>
      </c>
      <c r="G113" s="14">
        <v>0</v>
      </c>
      <c r="H113" s="14">
        <v>2</v>
      </c>
      <c r="I113" s="14">
        <v>0</v>
      </c>
      <c r="J113" s="14">
        <v>1</v>
      </c>
      <c r="K113" s="14">
        <v>2</v>
      </c>
      <c r="L113" s="14" t="s">
        <v>49</v>
      </c>
      <c r="M113" s="14">
        <v>1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8" t="s">
        <v>156</v>
      </c>
      <c r="T113" s="62" t="s">
        <v>13</v>
      </c>
      <c r="U113" s="16">
        <f>U115+U116+U118+U119</f>
        <v>282549.40000000002</v>
      </c>
      <c r="V113" s="16">
        <f t="shared" ref="V113:AA113" si="22">V115+V116+V118+V119</f>
        <v>3000</v>
      </c>
      <c r="W113" s="16">
        <f t="shared" si="22"/>
        <v>1500</v>
      </c>
      <c r="X113" s="16">
        <f t="shared" si="22"/>
        <v>0</v>
      </c>
      <c r="Y113" s="16">
        <f t="shared" si="22"/>
        <v>0</v>
      </c>
      <c r="Z113" s="16">
        <f t="shared" si="22"/>
        <v>0</v>
      </c>
      <c r="AA113" s="16">
        <f t="shared" si="22"/>
        <v>287049.40000000002</v>
      </c>
      <c r="AB113" s="7">
        <v>2023</v>
      </c>
      <c r="AC113" s="41"/>
    </row>
    <row r="114" spans="1:29" ht="37.5" x14ac:dyDescent="0.3">
      <c r="A114" s="30"/>
      <c r="B114" s="26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54" t="s">
        <v>47</v>
      </c>
      <c r="T114" s="62" t="s">
        <v>17</v>
      </c>
      <c r="U114" s="8">
        <v>69.2</v>
      </c>
      <c r="V114" s="8">
        <v>69.2</v>
      </c>
      <c r="W114" s="8">
        <v>69.2</v>
      </c>
      <c r="X114" s="8">
        <v>0</v>
      </c>
      <c r="Y114" s="8">
        <v>0</v>
      </c>
      <c r="Z114" s="8">
        <v>0</v>
      </c>
      <c r="AA114" s="8">
        <v>69.2</v>
      </c>
      <c r="AB114" s="75">
        <v>2023</v>
      </c>
      <c r="AC114" s="41"/>
    </row>
    <row r="115" spans="1:29" ht="39.75" customHeight="1" x14ac:dyDescent="0.3">
      <c r="A115" s="30"/>
      <c r="B115" s="26">
        <v>0</v>
      </c>
      <c r="C115" s="14">
        <v>1</v>
      </c>
      <c r="D115" s="14">
        <v>1</v>
      </c>
      <c r="E115" s="14">
        <v>0</v>
      </c>
      <c r="F115" s="14">
        <v>7</v>
      </c>
      <c r="G115" s="14">
        <v>0</v>
      </c>
      <c r="H115" s="14">
        <v>2</v>
      </c>
      <c r="I115" s="14">
        <v>0</v>
      </c>
      <c r="J115" s="14">
        <v>1</v>
      </c>
      <c r="K115" s="14">
        <v>2</v>
      </c>
      <c r="L115" s="14" t="s">
        <v>49</v>
      </c>
      <c r="M115" s="14">
        <v>1</v>
      </c>
      <c r="N115" s="14" t="s">
        <v>39</v>
      </c>
      <c r="O115" s="14">
        <v>0</v>
      </c>
      <c r="P115" s="14">
        <v>3</v>
      </c>
      <c r="Q115" s="14">
        <v>9</v>
      </c>
      <c r="R115" s="14">
        <v>0</v>
      </c>
      <c r="S115" s="103" t="s">
        <v>154</v>
      </c>
      <c r="T115" s="105" t="s">
        <v>13</v>
      </c>
      <c r="U115" s="12">
        <v>600</v>
      </c>
      <c r="V115" s="12">
        <v>600</v>
      </c>
      <c r="W115" s="12">
        <v>300</v>
      </c>
      <c r="X115" s="12">
        <v>0</v>
      </c>
      <c r="Y115" s="12">
        <v>0</v>
      </c>
      <c r="Z115" s="12">
        <v>0</v>
      </c>
      <c r="AA115" s="12">
        <f>U115+V115+W115+X115+Y115+Z115</f>
        <v>1500</v>
      </c>
      <c r="AB115" s="75">
        <v>2023</v>
      </c>
      <c r="AC115" s="41"/>
    </row>
    <row r="116" spans="1:29" ht="38.25" customHeight="1" x14ac:dyDescent="0.3">
      <c r="A116" s="30"/>
      <c r="B116" s="26">
        <v>0</v>
      </c>
      <c r="C116" s="14">
        <v>1</v>
      </c>
      <c r="D116" s="14">
        <v>1</v>
      </c>
      <c r="E116" s="14">
        <v>0</v>
      </c>
      <c r="F116" s="14">
        <v>7</v>
      </c>
      <c r="G116" s="14">
        <v>0</v>
      </c>
      <c r="H116" s="14">
        <v>2</v>
      </c>
      <c r="I116" s="14">
        <v>0</v>
      </c>
      <c r="J116" s="14">
        <v>1</v>
      </c>
      <c r="K116" s="14">
        <v>2</v>
      </c>
      <c r="L116" s="14" t="s">
        <v>49</v>
      </c>
      <c r="M116" s="14">
        <v>1</v>
      </c>
      <c r="N116" s="14">
        <v>1</v>
      </c>
      <c r="O116" s="14">
        <v>0</v>
      </c>
      <c r="P116" s="14">
        <v>3</v>
      </c>
      <c r="Q116" s="14">
        <v>9</v>
      </c>
      <c r="R116" s="14">
        <v>0</v>
      </c>
      <c r="S116" s="103"/>
      <c r="T116" s="105"/>
      <c r="U116" s="12">
        <v>2400</v>
      </c>
      <c r="V116" s="12">
        <v>2400</v>
      </c>
      <c r="W116" s="12">
        <v>1200</v>
      </c>
      <c r="X116" s="12">
        <v>0</v>
      </c>
      <c r="Y116" s="12">
        <v>0</v>
      </c>
      <c r="Z116" s="12">
        <v>0</v>
      </c>
      <c r="AA116" s="12">
        <f>U116+V116+W116+X116+Y116+Z116</f>
        <v>6000</v>
      </c>
      <c r="AB116" s="75">
        <v>2023</v>
      </c>
      <c r="AC116" s="41"/>
    </row>
    <row r="117" spans="1:29" ht="58.5" customHeight="1" x14ac:dyDescent="0.3">
      <c r="A117" s="30"/>
      <c r="B117" s="26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54" t="s">
        <v>158</v>
      </c>
      <c r="T117" s="62" t="s">
        <v>28</v>
      </c>
      <c r="U117" s="20">
        <v>2</v>
      </c>
      <c r="V117" s="20">
        <v>1</v>
      </c>
      <c r="W117" s="20">
        <v>1</v>
      </c>
      <c r="X117" s="20">
        <v>0</v>
      </c>
      <c r="Y117" s="20">
        <v>0</v>
      </c>
      <c r="Z117" s="20">
        <v>0</v>
      </c>
      <c r="AA117" s="20">
        <f>SUM(U117:Z117)</f>
        <v>4</v>
      </c>
      <c r="AB117" s="75">
        <v>2023</v>
      </c>
      <c r="AC117" s="41"/>
    </row>
    <row r="118" spans="1:29" ht="21.75" customHeight="1" x14ac:dyDescent="0.3">
      <c r="A118" s="30"/>
      <c r="B118" s="26">
        <v>0</v>
      </c>
      <c r="C118" s="14">
        <v>4</v>
      </c>
      <c r="D118" s="14">
        <v>3</v>
      </c>
      <c r="E118" s="14">
        <v>0</v>
      </c>
      <c r="F118" s="14">
        <v>7</v>
      </c>
      <c r="G118" s="14">
        <v>0</v>
      </c>
      <c r="H118" s="14">
        <v>2</v>
      </c>
      <c r="I118" s="14">
        <v>0</v>
      </c>
      <c r="J118" s="14">
        <v>1</v>
      </c>
      <c r="K118" s="14">
        <v>2</v>
      </c>
      <c r="L118" s="14" t="s">
        <v>124</v>
      </c>
      <c r="M118" s="14">
        <v>1</v>
      </c>
      <c r="N118" s="14">
        <v>1</v>
      </c>
      <c r="O118" s="14">
        <v>0</v>
      </c>
      <c r="P118" s="14">
        <v>1</v>
      </c>
      <c r="Q118" s="14">
        <v>6</v>
      </c>
      <c r="R118" s="14">
        <v>2</v>
      </c>
      <c r="S118" s="128" t="s">
        <v>155</v>
      </c>
      <c r="T118" s="105" t="s">
        <v>13</v>
      </c>
      <c r="U118" s="12">
        <v>279279.40000000002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f>U118+V118+W118+X118+Y118+Z118</f>
        <v>279279.40000000002</v>
      </c>
      <c r="AB118" s="75">
        <v>2021</v>
      </c>
      <c r="AC118" s="41"/>
    </row>
    <row r="119" spans="1:29" ht="20.25" customHeight="1" x14ac:dyDescent="0.3">
      <c r="A119" s="30"/>
      <c r="B119" s="26">
        <v>0</v>
      </c>
      <c r="C119" s="14">
        <v>4</v>
      </c>
      <c r="D119" s="14">
        <v>3</v>
      </c>
      <c r="E119" s="14">
        <v>0</v>
      </c>
      <c r="F119" s="14">
        <v>7</v>
      </c>
      <c r="G119" s="14">
        <v>0</v>
      </c>
      <c r="H119" s="14">
        <v>2</v>
      </c>
      <c r="I119" s="14">
        <v>0</v>
      </c>
      <c r="J119" s="14">
        <v>1</v>
      </c>
      <c r="K119" s="14">
        <v>2</v>
      </c>
      <c r="L119" s="14" t="s">
        <v>124</v>
      </c>
      <c r="M119" s="14">
        <v>1</v>
      </c>
      <c r="N119" s="14">
        <v>0</v>
      </c>
      <c r="O119" s="14">
        <v>0</v>
      </c>
      <c r="P119" s="14">
        <v>0</v>
      </c>
      <c r="Q119" s="14">
        <v>0</v>
      </c>
      <c r="R119" s="14">
        <v>2</v>
      </c>
      <c r="S119" s="128"/>
      <c r="T119" s="105"/>
      <c r="U119" s="12">
        <v>270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f>U119+V119+W119+X119+Y119+Z119</f>
        <v>270</v>
      </c>
      <c r="AB119" s="75">
        <v>2021</v>
      </c>
      <c r="AC119" s="41"/>
    </row>
    <row r="120" spans="1:29" ht="54" customHeight="1" x14ac:dyDescent="0.3">
      <c r="A120" s="30"/>
      <c r="B120" s="2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54" t="s">
        <v>48</v>
      </c>
      <c r="T120" s="62" t="s">
        <v>36</v>
      </c>
      <c r="U120" s="20">
        <v>1224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1224</v>
      </c>
      <c r="AB120" s="75">
        <v>2021</v>
      </c>
      <c r="AC120" s="41"/>
    </row>
    <row r="121" spans="1:29" ht="38.25" customHeight="1" x14ac:dyDescent="0.3">
      <c r="A121" s="30"/>
      <c r="B121" s="26">
        <v>0</v>
      </c>
      <c r="C121" s="14">
        <v>1</v>
      </c>
      <c r="D121" s="14">
        <v>1</v>
      </c>
      <c r="E121" s="14">
        <v>0</v>
      </c>
      <c r="F121" s="14">
        <v>7</v>
      </c>
      <c r="G121" s="14">
        <v>0</v>
      </c>
      <c r="H121" s="14">
        <v>9</v>
      </c>
      <c r="I121" s="14">
        <v>0</v>
      </c>
      <c r="J121" s="14">
        <v>1</v>
      </c>
      <c r="K121" s="14">
        <v>2</v>
      </c>
      <c r="L121" s="14">
        <v>0</v>
      </c>
      <c r="M121" s="14">
        <v>3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5" t="s">
        <v>50</v>
      </c>
      <c r="T121" s="62" t="s">
        <v>13</v>
      </c>
      <c r="U121" s="16">
        <f>U124+U126+U128</f>
        <v>155</v>
      </c>
      <c r="V121" s="16">
        <f t="shared" ref="V121:AA121" si="23">V124+V126+V128</f>
        <v>159.4</v>
      </c>
      <c r="W121" s="16">
        <f t="shared" si="23"/>
        <v>277</v>
      </c>
      <c r="X121" s="16">
        <f t="shared" si="23"/>
        <v>277</v>
      </c>
      <c r="Y121" s="16">
        <f t="shared" si="23"/>
        <v>277</v>
      </c>
      <c r="Z121" s="16">
        <f t="shared" si="23"/>
        <v>277</v>
      </c>
      <c r="AA121" s="16">
        <f t="shared" si="23"/>
        <v>1422.4</v>
      </c>
      <c r="AB121" s="75">
        <v>2026</v>
      </c>
      <c r="AC121" s="41"/>
    </row>
    <row r="122" spans="1:29" ht="37.5" x14ac:dyDescent="0.3">
      <c r="A122" s="30"/>
      <c r="B122" s="2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54" t="s">
        <v>51</v>
      </c>
      <c r="T122" s="62" t="s">
        <v>17</v>
      </c>
      <c r="U122" s="8">
        <v>95.8</v>
      </c>
      <c r="V122" s="8">
        <v>99.5</v>
      </c>
      <c r="W122" s="8">
        <v>99.5</v>
      </c>
      <c r="X122" s="8">
        <v>99.5</v>
      </c>
      <c r="Y122" s="8">
        <v>99.5</v>
      </c>
      <c r="Z122" s="8">
        <v>99.5</v>
      </c>
      <c r="AA122" s="8">
        <v>99.5</v>
      </c>
      <c r="AB122" s="75">
        <v>2026</v>
      </c>
      <c r="AC122" s="41"/>
    </row>
    <row r="123" spans="1:29" ht="39.75" customHeight="1" x14ac:dyDescent="0.3">
      <c r="A123" s="30"/>
      <c r="B123" s="26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54" t="s">
        <v>52</v>
      </c>
      <c r="T123" s="62" t="s">
        <v>17</v>
      </c>
      <c r="U123" s="8">
        <v>96.4</v>
      </c>
      <c r="V123" s="8">
        <v>97.9</v>
      </c>
      <c r="W123" s="8">
        <v>97.9</v>
      </c>
      <c r="X123" s="8">
        <v>97.9</v>
      </c>
      <c r="Y123" s="8">
        <v>97.9</v>
      </c>
      <c r="Z123" s="8">
        <v>97.9</v>
      </c>
      <c r="AA123" s="8">
        <v>97.9</v>
      </c>
      <c r="AB123" s="75">
        <v>2026</v>
      </c>
      <c r="AC123" s="41"/>
    </row>
    <row r="124" spans="1:29" ht="37.5" x14ac:dyDescent="0.3">
      <c r="A124" s="30"/>
      <c r="B124" s="26">
        <v>0</v>
      </c>
      <c r="C124" s="14">
        <v>1</v>
      </c>
      <c r="D124" s="14">
        <v>1</v>
      </c>
      <c r="E124" s="14">
        <v>0</v>
      </c>
      <c r="F124" s="14">
        <v>7</v>
      </c>
      <c r="G124" s="14">
        <v>0</v>
      </c>
      <c r="H124" s="14">
        <v>9</v>
      </c>
      <c r="I124" s="14">
        <v>0</v>
      </c>
      <c r="J124" s="14">
        <v>1</v>
      </c>
      <c r="K124" s="14">
        <v>2</v>
      </c>
      <c r="L124" s="14">
        <v>0</v>
      </c>
      <c r="M124" s="14">
        <v>3</v>
      </c>
      <c r="N124" s="14">
        <v>9</v>
      </c>
      <c r="O124" s="14">
        <v>9</v>
      </c>
      <c r="P124" s="14">
        <v>9</v>
      </c>
      <c r="Q124" s="14">
        <v>9</v>
      </c>
      <c r="R124" s="14">
        <v>9</v>
      </c>
      <c r="S124" s="54" t="s">
        <v>53</v>
      </c>
      <c r="T124" s="62" t="s">
        <v>13</v>
      </c>
      <c r="U124" s="12">
        <v>70</v>
      </c>
      <c r="V124" s="12">
        <v>74.400000000000006</v>
      </c>
      <c r="W124" s="12">
        <v>74</v>
      </c>
      <c r="X124" s="12">
        <v>74</v>
      </c>
      <c r="Y124" s="12">
        <v>74</v>
      </c>
      <c r="Z124" s="12">
        <v>74</v>
      </c>
      <c r="AA124" s="12">
        <f>U124+V124+W124+X124+Y124+Z124</f>
        <v>440.4</v>
      </c>
      <c r="AB124" s="75">
        <v>2026</v>
      </c>
      <c r="AC124" s="41"/>
    </row>
    <row r="125" spans="1:29" ht="39.75" customHeight="1" x14ac:dyDescent="0.3">
      <c r="A125" s="30"/>
      <c r="B125" s="26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54" t="s">
        <v>54</v>
      </c>
      <c r="T125" s="62" t="s">
        <v>28</v>
      </c>
      <c r="U125" s="83">
        <v>13</v>
      </c>
      <c r="V125" s="83">
        <v>14</v>
      </c>
      <c r="W125" s="83">
        <v>14</v>
      </c>
      <c r="X125" s="83">
        <v>14</v>
      </c>
      <c r="Y125" s="83">
        <v>14</v>
      </c>
      <c r="Z125" s="83">
        <v>14</v>
      </c>
      <c r="AA125" s="83">
        <v>14</v>
      </c>
      <c r="AB125" s="75">
        <v>2026</v>
      </c>
      <c r="AC125" s="41"/>
    </row>
    <row r="126" spans="1:29" ht="37.5" x14ac:dyDescent="0.3">
      <c r="A126" s="30"/>
      <c r="B126" s="26">
        <v>0</v>
      </c>
      <c r="C126" s="14">
        <v>1</v>
      </c>
      <c r="D126" s="14">
        <v>1</v>
      </c>
      <c r="E126" s="14">
        <v>0</v>
      </c>
      <c r="F126" s="14">
        <v>7</v>
      </c>
      <c r="G126" s="14">
        <v>0</v>
      </c>
      <c r="H126" s="14">
        <v>9</v>
      </c>
      <c r="I126" s="14">
        <v>0</v>
      </c>
      <c r="J126" s="14">
        <v>1</v>
      </c>
      <c r="K126" s="14">
        <v>2</v>
      </c>
      <c r="L126" s="14">
        <v>0</v>
      </c>
      <c r="M126" s="14">
        <v>3</v>
      </c>
      <c r="N126" s="14">
        <v>9</v>
      </c>
      <c r="O126" s="14">
        <v>9</v>
      </c>
      <c r="P126" s="14">
        <v>9</v>
      </c>
      <c r="Q126" s="14">
        <v>9</v>
      </c>
      <c r="R126" s="14">
        <v>9</v>
      </c>
      <c r="S126" s="54" t="s">
        <v>55</v>
      </c>
      <c r="T126" s="62" t="s">
        <v>13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f>U126+V126+W126+X126+Y126+Z126</f>
        <v>0</v>
      </c>
      <c r="AB126" s="75">
        <v>2026</v>
      </c>
      <c r="AC126" s="41"/>
    </row>
    <row r="127" spans="1:29" ht="37.5" x14ac:dyDescent="0.3">
      <c r="A127" s="30"/>
      <c r="B127" s="26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61" t="s">
        <v>125</v>
      </c>
      <c r="T127" s="62" t="s">
        <v>28</v>
      </c>
      <c r="U127" s="83">
        <v>26</v>
      </c>
      <c r="V127" s="83">
        <v>34</v>
      </c>
      <c r="W127" s="83">
        <v>34</v>
      </c>
      <c r="X127" s="83">
        <v>34</v>
      </c>
      <c r="Y127" s="83">
        <v>34</v>
      </c>
      <c r="Z127" s="83">
        <v>34</v>
      </c>
      <c r="AA127" s="83">
        <v>34</v>
      </c>
      <c r="AB127" s="75">
        <v>2026</v>
      </c>
      <c r="AC127" s="41"/>
    </row>
    <row r="128" spans="1:29" x14ac:dyDescent="0.3">
      <c r="A128" s="30"/>
      <c r="B128" s="26">
        <v>0</v>
      </c>
      <c r="C128" s="14">
        <v>1</v>
      </c>
      <c r="D128" s="14">
        <v>1</v>
      </c>
      <c r="E128" s="14">
        <v>0</v>
      </c>
      <c r="F128" s="14">
        <v>7</v>
      </c>
      <c r="G128" s="14">
        <v>0</v>
      </c>
      <c r="H128" s="14">
        <v>9</v>
      </c>
      <c r="I128" s="14">
        <v>0</v>
      </c>
      <c r="J128" s="14">
        <v>1</v>
      </c>
      <c r="K128" s="14">
        <v>2</v>
      </c>
      <c r="L128" s="14">
        <v>0</v>
      </c>
      <c r="M128" s="14">
        <v>3</v>
      </c>
      <c r="N128" s="14">
        <v>9</v>
      </c>
      <c r="O128" s="14">
        <v>9</v>
      </c>
      <c r="P128" s="14">
        <v>9</v>
      </c>
      <c r="Q128" s="14">
        <v>9</v>
      </c>
      <c r="R128" s="14">
        <v>9</v>
      </c>
      <c r="S128" s="54" t="s">
        <v>56</v>
      </c>
      <c r="T128" s="62" t="s">
        <v>13</v>
      </c>
      <c r="U128" s="12">
        <v>85</v>
      </c>
      <c r="V128" s="12">
        <v>85</v>
      </c>
      <c r="W128" s="12">
        <v>203</v>
      </c>
      <c r="X128" s="12">
        <v>203</v>
      </c>
      <c r="Y128" s="12">
        <v>203</v>
      </c>
      <c r="Z128" s="12">
        <v>203</v>
      </c>
      <c r="AA128" s="12">
        <f>U128+V128+W128+X128+Y128+Z128</f>
        <v>982</v>
      </c>
      <c r="AB128" s="75">
        <v>2026</v>
      </c>
      <c r="AC128" s="41"/>
    </row>
    <row r="129" spans="1:29" ht="39" customHeight="1" x14ac:dyDescent="0.3">
      <c r="A129" s="30"/>
      <c r="B129" s="26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54" t="s">
        <v>57</v>
      </c>
      <c r="T129" s="62" t="s">
        <v>17</v>
      </c>
      <c r="U129" s="8">
        <v>11.5</v>
      </c>
      <c r="V129" s="8">
        <v>11</v>
      </c>
      <c r="W129" s="8">
        <v>6.7</v>
      </c>
      <c r="X129" s="8">
        <v>8</v>
      </c>
      <c r="Y129" s="8">
        <v>8</v>
      </c>
      <c r="Z129" s="8">
        <v>8</v>
      </c>
      <c r="AA129" s="8">
        <v>8</v>
      </c>
      <c r="AB129" s="75">
        <v>2026</v>
      </c>
      <c r="AC129" s="41"/>
    </row>
    <row r="130" spans="1:29" x14ac:dyDescent="0.3">
      <c r="A130" s="30"/>
      <c r="B130" s="26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54" t="s">
        <v>58</v>
      </c>
      <c r="T130" s="62" t="s">
        <v>25</v>
      </c>
      <c r="U130" s="20">
        <v>1150</v>
      </c>
      <c r="V130" s="20">
        <v>1150</v>
      </c>
      <c r="W130" s="20">
        <v>1150</v>
      </c>
      <c r="X130" s="20">
        <v>1150</v>
      </c>
      <c r="Y130" s="20">
        <v>1150</v>
      </c>
      <c r="Z130" s="20">
        <v>1150</v>
      </c>
      <c r="AA130" s="20">
        <f>SUM(U130:Z130)</f>
        <v>6900</v>
      </c>
      <c r="AB130" s="75">
        <v>2026</v>
      </c>
      <c r="AC130" s="41"/>
    </row>
    <row r="131" spans="1:29" ht="37.5" x14ac:dyDescent="0.3">
      <c r="A131" s="30"/>
      <c r="B131" s="26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54" t="s">
        <v>165</v>
      </c>
      <c r="T131" s="62" t="s">
        <v>25</v>
      </c>
      <c r="U131" s="20">
        <v>20</v>
      </c>
      <c r="V131" s="20">
        <v>20</v>
      </c>
      <c r="W131" s="20">
        <v>20</v>
      </c>
      <c r="X131" s="20">
        <v>20</v>
      </c>
      <c r="Y131" s="20">
        <v>20</v>
      </c>
      <c r="Z131" s="20">
        <v>20</v>
      </c>
      <c r="AA131" s="20">
        <f>SUM(U131:Z131)</f>
        <v>120</v>
      </c>
      <c r="AB131" s="75">
        <v>2026</v>
      </c>
      <c r="AC131" s="41"/>
    </row>
    <row r="132" spans="1:29" ht="56.25" x14ac:dyDescent="0.3">
      <c r="A132" s="30"/>
      <c r="B132" s="26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54" t="s">
        <v>59</v>
      </c>
      <c r="T132" s="62" t="s">
        <v>25</v>
      </c>
      <c r="U132" s="20">
        <v>2300</v>
      </c>
      <c r="V132" s="20">
        <v>2360</v>
      </c>
      <c r="W132" s="20">
        <v>2500</v>
      </c>
      <c r="X132" s="20">
        <v>2500</v>
      </c>
      <c r="Y132" s="20">
        <v>2500</v>
      </c>
      <c r="Z132" s="20">
        <v>2500</v>
      </c>
      <c r="AA132" s="20">
        <v>2500</v>
      </c>
      <c r="AB132" s="75">
        <v>2026</v>
      </c>
      <c r="AC132" s="41"/>
    </row>
    <row r="133" spans="1:29" ht="23.25" customHeight="1" x14ac:dyDescent="0.3">
      <c r="A133" s="30"/>
      <c r="B133" s="26">
        <v>0</v>
      </c>
      <c r="C133" s="14">
        <v>1</v>
      </c>
      <c r="D133" s="14">
        <v>1</v>
      </c>
      <c r="E133" s="14">
        <v>0</v>
      </c>
      <c r="F133" s="14">
        <v>7</v>
      </c>
      <c r="G133" s="14">
        <v>0</v>
      </c>
      <c r="H133" s="14">
        <v>0</v>
      </c>
      <c r="I133" s="14">
        <v>0</v>
      </c>
      <c r="J133" s="14">
        <v>1</v>
      </c>
      <c r="K133" s="14">
        <v>2</v>
      </c>
      <c r="L133" s="14">
        <v>0</v>
      </c>
      <c r="M133" s="14">
        <v>4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5" t="s">
        <v>60</v>
      </c>
      <c r="T133" s="62" t="s">
        <v>13</v>
      </c>
      <c r="U133" s="16">
        <f>U135+U136+U138</f>
        <v>241466.8</v>
      </c>
      <c r="V133" s="16">
        <f t="shared" ref="V133" si="24">V135+V136+V138</f>
        <v>255779.7</v>
      </c>
      <c r="W133" s="16">
        <f>W135+W136+W138+W140</f>
        <v>287589.10000000003</v>
      </c>
      <c r="X133" s="16">
        <f t="shared" ref="X133:AA133" si="25">X135+X136+X138+X140</f>
        <v>274813.7</v>
      </c>
      <c r="Y133" s="16">
        <f t="shared" si="25"/>
        <v>265716</v>
      </c>
      <c r="Z133" s="16">
        <f t="shared" si="25"/>
        <v>265716</v>
      </c>
      <c r="AA133" s="16">
        <f t="shared" si="25"/>
        <v>1591081.3</v>
      </c>
      <c r="AB133" s="77">
        <v>2026</v>
      </c>
      <c r="AC133" s="41"/>
    </row>
    <row r="134" spans="1:29" ht="37.5" x14ac:dyDescent="0.3">
      <c r="A134" s="30"/>
      <c r="B134" s="26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54" t="s">
        <v>61</v>
      </c>
      <c r="T134" s="62" t="s">
        <v>17</v>
      </c>
      <c r="U134" s="8">
        <v>80.3</v>
      </c>
      <c r="V134" s="8">
        <v>80.3</v>
      </c>
      <c r="W134" s="8">
        <v>83.4</v>
      </c>
      <c r="X134" s="8">
        <v>83.4</v>
      </c>
      <c r="Y134" s="8">
        <v>83.4</v>
      </c>
      <c r="Z134" s="8">
        <v>83.4</v>
      </c>
      <c r="AA134" s="8">
        <v>83.4</v>
      </c>
      <c r="AB134" s="75">
        <v>2026</v>
      </c>
      <c r="AC134" s="41"/>
    </row>
    <row r="135" spans="1:29" ht="25.5" customHeight="1" x14ac:dyDescent="0.3">
      <c r="A135" s="30"/>
      <c r="B135" s="26">
        <v>0</v>
      </c>
      <c r="C135" s="14">
        <v>1</v>
      </c>
      <c r="D135" s="14">
        <v>1</v>
      </c>
      <c r="E135" s="14">
        <v>0</v>
      </c>
      <c r="F135" s="14">
        <v>7</v>
      </c>
      <c r="G135" s="14">
        <v>0</v>
      </c>
      <c r="H135" s="14">
        <v>2</v>
      </c>
      <c r="I135" s="14">
        <v>0</v>
      </c>
      <c r="J135" s="14">
        <v>1</v>
      </c>
      <c r="K135" s="14">
        <v>2</v>
      </c>
      <c r="L135" s="14">
        <v>0</v>
      </c>
      <c r="M135" s="14">
        <v>4</v>
      </c>
      <c r="N135" s="14" t="s">
        <v>122</v>
      </c>
      <c r="O135" s="14">
        <v>3</v>
      </c>
      <c r="P135" s="14">
        <v>0</v>
      </c>
      <c r="Q135" s="14">
        <v>4</v>
      </c>
      <c r="R135" s="14">
        <v>0</v>
      </c>
      <c r="S135" s="104" t="s">
        <v>62</v>
      </c>
      <c r="T135" s="105" t="s">
        <v>13</v>
      </c>
      <c r="U135" s="12">
        <v>20079.3</v>
      </c>
      <c r="V135" s="12">
        <v>25444.7</v>
      </c>
      <c r="W135" s="12">
        <v>27481.3</v>
      </c>
      <c r="X135" s="12">
        <v>27481.3</v>
      </c>
      <c r="Y135" s="12">
        <v>26571.599999999999</v>
      </c>
      <c r="Z135" s="12">
        <v>26571.599999999999</v>
      </c>
      <c r="AA135" s="12">
        <f>U135+V135+W135+X135+Y135+Z135</f>
        <v>153629.80000000002</v>
      </c>
      <c r="AB135" s="75">
        <v>2026</v>
      </c>
      <c r="AC135" s="41"/>
    </row>
    <row r="136" spans="1:29" x14ac:dyDescent="0.3">
      <c r="A136" s="30"/>
      <c r="B136" s="26">
        <v>0</v>
      </c>
      <c r="C136" s="14">
        <v>1</v>
      </c>
      <c r="D136" s="14">
        <v>1</v>
      </c>
      <c r="E136" s="14">
        <v>0</v>
      </c>
      <c r="F136" s="14">
        <v>7</v>
      </c>
      <c r="G136" s="14">
        <v>0</v>
      </c>
      <c r="H136" s="14">
        <v>2</v>
      </c>
      <c r="I136" s="14">
        <v>0</v>
      </c>
      <c r="J136" s="14">
        <v>1</v>
      </c>
      <c r="K136" s="14">
        <v>2</v>
      </c>
      <c r="L136" s="14">
        <v>0</v>
      </c>
      <c r="M136" s="14">
        <v>4</v>
      </c>
      <c r="N136" s="14" t="s">
        <v>122</v>
      </c>
      <c r="O136" s="14">
        <v>3</v>
      </c>
      <c r="P136" s="14">
        <v>0</v>
      </c>
      <c r="Q136" s="14">
        <v>4</v>
      </c>
      <c r="R136" s="14">
        <v>0</v>
      </c>
      <c r="S136" s="104"/>
      <c r="T136" s="105"/>
      <c r="U136" s="12">
        <v>214013.5</v>
      </c>
      <c r="V136" s="12">
        <v>229002.9</v>
      </c>
      <c r="W136" s="12">
        <v>247332.4</v>
      </c>
      <c r="X136" s="12">
        <v>247332.4</v>
      </c>
      <c r="Y136" s="12">
        <v>239144.4</v>
      </c>
      <c r="Z136" s="12">
        <v>239144.4</v>
      </c>
      <c r="AA136" s="12">
        <f>U136+V136+W136+X136+Y136+Z136</f>
        <v>1415970</v>
      </c>
      <c r="AB136" s="75">
        <v>2026</v>
      </c>
      <c r="AC136" s="41"/>
    </row>
    <row r="137" spans="1:29" ht="23.25" customHeight="1" x14ac:dyDescent="0.3">
      <c r="A137" s="30"/>
      <c r="B137" s="26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54" t="s">
        <v>63</v>
      </c>
      <c r="T137" s="62" t="s">
        <v>17</v>
      </c>
      <c r="U137" s="8">
        <v>100</v>
      </c>
      <c r="V137" s="8">
        <v>100</v>
      </c>
      <c r="W137" s="8">
        <v>100</v>
      </c>
      <c r="X137" s="8">
        <v>100</v>
      </c>
      <c r="Y137" s="8">
        <v>100</v>
      </c>
      <c r="Z137" s="8">
        <v>100</v>
      </c>
      <c r="AA137" s="8">
        <v>100</v>
      </c>
      <c r="AB137" s="75">
        <v>2026</v>
      </c>
      <c r="AC137" s="41"/>
    </row>
    <row r="138" spans="1:29" ht="51" customHeight="1" x14ac:dyDescent="0.3">
      <c r="A138" s="30"/>
      <c r="B138" s="26">
        <v>0</v>
      </c>
      <c r="C138" s="14">
        <v>1</v>
      </c>
      <c r="D138" s="14">
        <v>1</v>
      </c>
      <c r="E138" s="14">
        <v>0</v>
      </c>
      <c r="F138" s="14">
        <v>7</v>
      </c>
      <c r="G138" s="14">
        <v>0</v>
      </c>
      <c r="H138" s="14">
        <v>2</v>
      </c>
      <c r="I138" s="14">
        <v>0</v>
      </c>
      <c r="J138" s="14">
        <v>1</v>
      </c>
      <c r="K138" s="14">
        <v>2</v>
      </c>
      <c r="L138" s="14">
        <v>0</v>
      </c>
      <c r="M138" s="14">
        <v>4</v>
      </c>
      <c r="N138" s="14">
        <v>9</v>
      </c>
      <c r="O138" s="14">
        <v>9</v>
      </c>
      <c r="P138" s="14">
        <v>9</v>
      </c>
      <c r="Q138" s="14">
        <v>9</v>
      </c>
      <c r="R138" s="14">
        <v>9</v>
      </c>
      <c r="S138" s="54" t="s">
        <v>64</v>
      </c>
      <c r="T138" s="62" t="s">
        <v>13</v>
      </c>
      <c r="U138" s="12">
        <v>7374</v>
      </c>
      <c r="V138" s="12">
        <v>1332.1</v>
      </c>
      <c r="W138" s="12">
        <v>0</v>
      </c>
      <c r="X138" s="12">
        <v>0</v>
      </c>
      <c r="Y138" s="12">
        <v>0</v>
      </c>
      <c r="Z138" s="12">
        <v>0</v>
      </c>
      <c r="AA138" s="12">
        <f>U138+V138+W138+X138+Y138+Z138</f>
        <v>8706.1</v>
      </c>
      <c r="AB138" s="75">
        <v>2022</v>
      </c>
      <c r="AC138" s="41"/>
    </row>
    <row r="139" spans="1:29" ht="37.5" x14ac:dyDescent="0.3">
      <c r="A139" s="30"/>
      <c r="B139" s="26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54" t="s">
        <v>65</v>
      </c>
      <c r="T139" s="62" t="s">
        <v>17</v>
      </c>
      <c r="U139" s="8">
        <v>100</v>
      </c>
      <c r="V139" s="8">
        <v>100</v>
      </c>
      <c r="W139" s="8">
        <v>0</v>
      </c>
      <c r="X139" s="8">
        <v>0</v>
      </c>
      <c r="Y139" s="8">
        <v>0</v>
      </c>
      <c r="Z139" s="8">
        <v>0</v>
      </c>
      <c r="AA139" s="8">
        <v>100</v>
      </c>
      <c r="AB139" s="80">
        <v>2022</v>
      </c>
      <c r="AC139" s="41"/>
    </row>
    <row r="140" spans="1:29" ht="49.5" customHeight="1" x14ac:dyDescent="0.3">
      <c r="A140" s="30"/>
      <c r="B140" s="26">
        <v>0</v>
      </c>
      <c r="C140" s="14">
        <v>1</v>
      </c>
      <c r="D140" s="14">
        <v>1</v>
      </c>
      <c r="E140" s="14">
        <v>0</v>
      </c>
      <c r="F140" s="14">
        <v>7</v>
      </c>
      <c r="G140" s="14">
        <v>0</v>
      </c>
      <c r="H140" s="14">
        <v>2</v>
      </c>
      <c r="I140" s="14">
        <v>0</v>
      </c>
      <c r="J140" s="14">
        <v>1</v>
      </c>
      <c r="K140" s="14">
        <v>2</v>
      </c>
      <c r="L140" s="14">
        <v>0</v>
      </c>
      <c r="M140" s="14">
        <v>4</v>
      </c>
      <c r="N140" s="14">
        <v>9</v>
      </c>
      <c r="O140" s="14">
        <v>9</v>
      </c>
      <c r="P140" s="14">
        <v>9</v>
      </c>
      <c r="Q140" s="14">
        <v>9</v>
      </c>
      <c r="R140" s="14">
        <v>9</v>
      </c>
      <c r="S140" s="54" t="s">
        <v>228</v>
      </c>
      <c r="T140" s="62" t="s">
        <v>13</v>
      </c>
      <c r="U140" s="8">
        <v>0</v>
      </c>
      <c r="V140" s="8">
        <v>0</v>
      </c>
      <c r="W140" s="12">
        <v>12775.4</v>
      </c>
      <c r="X140" s="8">
        <v>0</v>
      </c>
      <c r="Y140" s="8">
        <v>0</v>
      </c>
      <c r="Z140" s="8">
        <v>0</v>
      </c>
      <c r="AA140" s="12">
        <f>U140+V140+W140+X140+Y140+Z140</f>
        <v>12775.4</v>
      </c>
      <c r="AB140" s="75">
        <v>2023</v>
      </c>
      <c r="AC140" s="41"/>
    </row>
    <row r="141" spans="1:29" ht="54" customHeight="1" x14ac:dyDescent="0.3">
      <c r="A141" s="30"/>
      <c r="B141" s="26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54" t="s">
        <v>233</v>
      </c>
      <c r="T141" s="62" t="s">
        <v>17</v>
      </c>
      <c r="U141" s="8">
        <v>0</v>
      </c>
      <c r="V141" s="8">
        <v>0</v>
      </c>
      <c r="W141" s="8">
        <v>100</v>
      </c>
      <c r="X141" s="8">
        <v>0</v>
      </c>
      <c r="Y141" s="8">
        <v>0</v>
      </c>
      <c r="Z141" s="8">
        <v>0</v>
      </c>
      <c r="AA141" s="8">
        <v>100</v>
      </c>
      <c r="AB141" s="75">
        <v>2023</v>
      </c>
      <c r="AC141" s="41"/>
    </row>
    <row r="142" spans="1:29" ht="49.5" customHeight="1" x14ac:dyDescent="0.3">
      <c r="A142" s="30"/>
      <c r="B142" s="26">
        <v>0</v>
      </c>
      <c r="C142" s="14">
        <v>1</v>
      </c>
      <c r="D142" s="14">
        <v>1</v>
      </c>
      <c r="E142" s="14">
        <v>0</v>
      </c>
      <c r="F142" s="14">
        <v>7</v>
      </c>
      <c r="G142" s="14">
        <v>0</v>
      </c>
      <c r="H142" s="14">
        <v>2</v>
      </c>
      <c r="I142" s="14">
        <v>0</v>
      </c>
      <c r="J142" s="14">
        <v>1</v>
      </c>
      <c r="K142" s="14">
        <v>2</v>
      </c>
      <c r="L142" s="14">
        <v>0</v>
      </c>
      <c r="M142" s="14">
        <v>5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5" t="s">
        <v>66</v>
      </c>
      <c r="T142" s="62" t="s">
        <v>13</v>
      </c>
      <c r="U142" s="16">
        <f t="shared" ref="U142:W142" si="26">U144+U145+U146+U148+U150+U151+U152+U155+U157+U158+U159+U161+U162+U163+U164+U165+U167+U168+U169+U170+U171+U173+U174</f>
        <v>35543.000000000007</v>
      </c>
      <c r="V142" s="16">
        <f t="shared" si="26"/>
        <v>144544.09999999998</v>
      </c>
      <c r="W142" s="16">
        <f t="shared" si="26"/>
        <v>335254.39999999997</v>
      </c>
      <c r="X142" s="16">
        <f>X144+X145+X146+X148+X150+X151+X152+X155+X157+X158+X159+X161+X162+X163+X164+X165+X167+X168+X169+X170+X171+X173+X174+X175</f>
        <v>83813.400000000009</v>
      </c>
      <c r="Y142" s="16">
        <f t="shared" ref="Y142:AA142" si="27">Y144+Y145+Y146+Y148+Y150+Y151+Y152+Y155+Y157+Y158+Y159+Y161+Y162+Y163+Y164+Y165+Y167+Y168+Y169+Y170+Y171+Y173+Y174+Y175</f>
        <v>29228</v>
      </c>
      <c r="Z142" s="16">
        <f t="shared" si="27"/>
        <v>25620.799999999999</v>
      </c>
      <c r="AA142" s="16">
        <f t="shared" si="27"/>
        <v>654003.69999999984</v>
      </c>
      <c r="AB142" s="77">
        <v>2026</v>
      </c>
      <c r="AC142" s="41"/>
    </row>
    <row r="143" spans="1:29" ht="38.25" customHeight="1" x14ac:dyDescent="0.3">
      <c r="A143" s="30"/>
      <c r="B143" s="26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54" t="s">
        <v>32</v>
      </c>
      <c r="T143" s="62" t="s">
        <v>28</v>
      </c>
      <c r="U143" s="82">
        <v>24</v>
      </c>
      <c r="V143" s="82">
        <v>42</v>
      </c>
      <c r="W143" s="82">
        <v>43</v>
      </c>
      <c r="X143" s="82">
        <v>31</v>
      </c>
      <c r="Y143" s="82">
        <v>11</v>
      </c>
      <c r="Z143" s="82">
        <v>10</v>
      </c>
      <c r="AA143" s="82">
        <f>SUM(U143:Z143)</f>
        <v>161</v>
      </c>
      <c r="AB143" s="75">
        <v>2026</v>
      </c>
      <c r="AC143" s="42"/>
    </row>
    <row r="144" spans="1:29" ht="27" customHeight="1" x14ac:dyDescent="0.3">
      <c r="A144" s="30"/>
      <c r="B144" s="26">
        <v>0</v>
      </c>
      <c r="C144" s="14">
        <v>1</v>
      </c>
      <c r="D144" s="14">
        <v>1</v>
      </c>
      <c r="E144" s="14">
        <v>0</v>
      </c>
      <c r="F144" s="14">
        <v>7</v>
      </c>
      <c r="G144" s="14">
        <v>0</v>
      </c>
      <c r="H144" s="14">
        <v>2</v>
      </c>
      <c r="I144" s="14">
        <v>0</v>
      </c>
      <c r="J144" s="14">
        <v>1</v>
      </c>
      <c r="K144" s="14">
        <v>2</v>
      </c>
      <c r="L144" s="14">
        <v>0</v>
      </c>
      <c r="M144" s="14">
        <v>5</v>
      </c>
      <c r="N144" s="14">
        <v>9</v>
      </c>
      <c r="O144" s="14">
        <v>9</v>
      </c>
      <c r="P144" s="14">
        <v>9</v>
      </c>
      <c r="Q144" s="14">
        <v>9</v>
      </c>
      <c r="R144" s="14">
        <v>9</v>
      </c>
      <c r="S144" s="106" t="s">
        <v>67</v>
      </c>
      <c r="T144" s="105" t="s">
        <v>13</v>
      </c>
      <c r="U144" s="12">
        <v>15894.3</v>
      </c>
      <c r="V144" s="12">
        <v>9380.7000000000007</v>
      </c>
      <c r="W144" s="12">
        <v>2254.1</v>
      </c>
      <c r="X144" s="12">
        <v>47659.1</v>
      </c>
      <c r="Y144" s="12">
        <v>19270.8</v>
      </c>
      <c r="Z144" s="12">
        <v>25620.799999999999</v>
      </c>
      <c r="AA144" s="12">
        <f>U144+V144+W144+X144+Y144+Z144</f>
        <v>120079.8</v>
      </c>
      <c r="AB144" s="75">
        <v>2026</v>
      </c>
      <c r="AC144" s="41"/>
    </row>
    <row r="145" spans="1:32" ht="21" customHeight="1" x14ac:dyDescent="0.3">
      <c r="A145" s="30"/>
      <c r="B145" s="26">
        <v>0</v>
      </c>
      <c r="C145" s="14">
        <v>1</v>
      </c>
      <c r="D145" s="14">
        <v>1</v>
      </c>
      <c r="E145" s="14">
        <v>0</v>
      </c>
      <c r="F145" s="14">
        <v>7</v>
      </c>
      <c r="G145" s="14">
        <v>0</v>
      </c>
      <c r="H145" s="14">
        <v>2</v>
      </c>
      <c r="I145" s="14">
        <v>0</v>
      </c>
      <c r="J145" s="14">
        <v>1</v>
      </c>
      <c r="K145" s="14">
        <v>2</v>
      </c>
      <c r="L145" s="14">
        <v>0</v>
      </c>
      <c r="M145" s="14">
        <v>5</v>
      </c>
      <c r="N145" s="14" t="s">
        <v>39</v>
      </c>
      <c r="O145" s="14">
        <v>0</v>
      </c>
      <c r="P145" s="14">
        <v>4</v>
      </c>
      <c r="Q145" s="14">
        <v>4</v>
      </c>
      <c r="R145" s="14">
        <v>0</v>
      </c>
      <c r="S145" s="106"/>
      <c r="T145" s="105"/>
      <c r="U145" s="12">
        <v>1995.4</v>
      </c>
      <c r="V145" s="12">
        <v>4681.5</v>
      </c>
      <c r="W145" s="12">
        <v>4310.8999999999996</v>
      </c>
      <c r="X145" s="12">
        <v>0</v>
      </c>
      <c r="Y145" s="12">
        <v>0</v>
      </c>
      <c r="Z145" s="12">
        <v>0</v>
      </c>
      <c r="AA145" s="12">
        <f t="shared" ref="AA145:AA176" si="28">U145+V145+W145+X145+Y145+Z145</f>
        <v>10987.8</v>
      </c>
      <c r="AB145" s="75">
        <v>2023</v>
      </c>
      <c r="AC145" s="41"/>
    </row>
    <row r="146" spans="1:32" ht="22.5" customHeight="1" x14ac:dyDescent="0.3">
      <c r="A146" s="30"/>
      <c r="B146" s="26">
        <v>0</v>
      </c>
      <c r="C146" s="14">
        <v>1</v>
      </c>
      <c r="D146" s="14">
        <v>1</v>
      </c>
      <c r="E146" s="14">
        <v>0</v>
      </c>
      <c r="F146" s="14">
        <v>7</v>
      </c>
      <c r="G146" s="14">
        <v>0</v>
      </c>
      <c r="H146" s="14">
        <v>2</v>
      </c>
      <c r="I146" s="14">
        <v>0</v>
      </c>
      <c r="J146" s="14">
        <v>1</v>
      </c>
      <c r="K146" s="14">
        <v>2</v>
      </c>
      <c r="L146" s="14">
        <v>0</v>
      </c>
      <c r="M146" s="14">
        <v>5</v>
      </c>
      <c r="N146" s="14">
        <v>1</v>
      </c>
      <c r="O146" s="14">
        <v>0</v>
      </c>
      <c r="P146" s="14">
        <v>4</v>
      </c>
      <c r="Q146" s="14">
        <v>4</v>
      </c>
      <c r="R146" s="14">
        <v>0</v>
      </c>
      <c r="S146" s="106"/>
      <c r="T146" s="105"/>
      <c r="U146" s="21">
        <v>8691.7000000000007</v>
      </c>
      <c r="V146" s="21">
        <v>7036.7</v>
      </c>
      <c r="W146" s="21">
        <v>17243.400000000001</v>
      </c>
      <c r="X146" s="12">
        <v>0</v>
      </c>
      <c r="Y146" s="12">
        <v>0</v>
      </c>
      <c r="Z146" s="12">
        <v>0</v>
      </c>
      <c r="AA146" s="12">
        <f t="shared" si="28"/>
        <v>32971.800000000003</v>
      </c>
      <c r="AB146" s="75">
        <v>2023</v>
      </c>
      <c r="AC146" s="41"/>
    </row>
    <row r="147" spans="1:32" ht="60" customHeight="1" x14ac:dyDescent="0.3">
      <c r="A147" s="30"/>
      <c r="B147" s="26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55" t="s">
        <v>68</v>
      </c>
      <c r="T147" s="62" t="s">
        <v>28</v>
      </c>
      <c r="U147" s="20">
        <v>18</v>
      </c>
      <c r="V147" s="20">
        <v>19</v>
      </c>
      <c r="W147" s="20">
        <v>9</v>
      </c>
      <c r="X147" s="20">
        <v>10</v>
      </c>
      <c r="Y147" s="20">
        <v>10</v>
      </c>
      <c r="Z147" s="20">
        <v>10</v>
      </c>
      <c r="AA147" s="20">
        <f>SUM(U147:Z147)</f>
        <v>76</v>
      </c>
      <c r="AB147" s="75">
        <v>2026</v>
      </c>
      <c r="AC147" s="45"/>
      <c r="AF147" s="1" t="s">
        <v>199</v>
      </c>
    </row>
    <row r="148" spans="1:32" ht="38.25" customHeight="1" x14ac:dyDescent="0.3">
      <c r="A148" s="30"/>
      <c r="B148" s="26">
        <v>0</v>
      </c>
      <c r="C148" s="14">
        <v>1</v>
      </c>
      <c r="D148" s="14">
        <v>1</v>
      </c>
      <c r="E148" s="14">
        <v>0</v>
      </c>
      <c r="F148" s="14">
        <v>7</v>
      </c>
      <c r="G148" s="14">
        <v>0</v>
      </c>
      <c r="H148" s="14">
        <v>2</v>
      </c>
      <c r="I148" s="14">
        <v>0</v>
      </c>
      <c r="J148" s="14">
        <v>1</v>
      </c>
      <c r="K148" s="14">
        <v>2</v>
      </c>
      <c r="L148" s="14">
        <v>0</v>
      </c>
      <c r="M148" s="14">
        <v>5</v>
      </c>
      <c r="N148" s="14">
        <v>9</v>
      </c>
      <c r="O148" s="14">
        <v>9</v>
      </c>
      <c r="P148" s="14">
        <v>9</v>
      </c>
      <c r="Q148" s="14">
        <v>9</v>
      </c>
      <c r="R148" s="14">
        <v>9</v>
      </c>
      <c r="S148" s="55" t="s">
        <v>128</v>
      </c>
      <c r="T148" s="62" t="s">
        <v>13</v>
      </c>
      <c r="U148" s="12">
        <v>1342.7</v>
      </c>
      <c r="V148" s="12">
        <v>1105.4000000000001</v>
      </c>
      <c r="W148" s="12">
        <v>223.2</v>
      </c>
      <c r="X148" s="12">
        <v>0</v>
      </c>
      <c r="Y148" s="12">
        <v>0</v>
      </c>
      <c r="Z148" s="12">
        <v>0</v>
      </c>
      <c r="AA148" s="12">
        <f t="shared" si="28"/>
        <v>2671.3</v>
      </c>
      <c r="AB148" s="75">
        <v>2023</v>
      </c>
      <c r="AC148" s="41"/>
    </row>
    <row r="149" spans="1:32" ht="38.25" customHeight="1" x14ac:dyDescent="0.3">
      <c r="A149" s="30"/>
      <c r="B149" s="26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55" t="s">
        <v>131</v>
      </c>
      <c r="T149" s="62" t="s">
        <v>28</v>
      </c>
      <c r="U149" s="20">
        <v>1</v>
      </c>
      <c r="V149" s="20">
        <v>3</v>
      </c>
      <c r="W149" s="20">
        <v>1</v>
      </c>
      <c r="X149" s="20">
        <v>0</v>
      </c>
      <c r="Y149" s="20">
        <v>0</v>
      </c>
      <c r="Z149" s="20">
        <v>0</v>
      </c>
      <c r="AA149" s="20">
        <v>4</v>
      </c>
      <c r="AB149" s="75">
        <v>2023</v>
      </c>
      <c r="AC149" s="43"/>
    </row>
    <row r="150" spans="1:32" ht="21.75" customHeight="1" x14ac:dyDescent="0.35">
      <c r="A150" s="30"/>
      <c r="B150" s="26">
        <v>0</v>
      </c>
      <c r="C150" s="14">
        <v>1</v>
      </c>
      <c r="D150" s="14">
        <v>1</v>
      </c>
      <c r="E150" s="14">
        <v>0</v>
      </c>
      <c r="F150" s="14">
        <v>7</v>
      </c>
      <c r="G150" s="14">
        <v>0</v>
      </c>
      <c r="H150" s="14">
        <v>2</v>
      </c>
      <c r="I150" s="14">
        <v>0</v>
      </c>
      <c r="J150" s="14">
        <v>1</v>
      </c>
      <c r="K150" s="14">
        <v>2</v>
      </c>
      <c r="L150" s="14">
        <v>0</v>
      </c>
      <c r="M150" s="14">
        <v>5</v>
      </c>
      <c r="N150" s="14">
        <v>9</v>
      </c>
      <c r="O150" s="14">
        <v>9</v>
      </c>
      <c r="P150" s="14">
        <v>9</v>
      </c>
      <c r="Q150" s="14">
        <v>9</v>
      </c>
      <c r="R150" s="14">
        <v>9</v>
      </c>
      <c r="S150" s="106" t="s">
        <v>69</v>
      </c>
      <c r="T150" s="105" t="s">
        <v>13</v>
      </c>
      <c r="U150" s="12">
        <v>462.1</v>
      </c>
      <c r="V150" s="12">
        <v>822.6</v>
      </c>
      <c r="W150" s="12">
        <v>23987.8</v>
      </c>
      <c r="X150" s="21">
        <v>12955.1</v>
      </c>
      <c r="Y150" s="21">
        <v>0</v>
      </c>
      <c r="Z150" s="12">
        <v>0</v>
      </c>
      <c r="AA150" s="12">
        <f t="shared" si="28"/>
        <v>38227.599999999999</v>
      </c>
      <c r="AB150" s="75">
        <v>2024</v>
      </c>
      <c r="AC150" s="44"/>
    </row>
    <row r="151" spans="1:32" ht="23.25" customHeight="1" x14ac:dyDescent="0.3">
      <c r="A151" s="30"/>
      <c r="B151" s="26">
        <v>0</v>
      </c>
      <c r="C151" s="14">
        <v>1</v>
      </c>
      <c r="D151" s="14">
        <v>1</v>
      </c>
      <c r="E151" s="14">
        <v>0</v>
      </c>
      <c r="F151" s="14">
        <v>7</v>
      </c>
      <c r="G151" s="14">
        <v>0</v>
      </c>
      <c r="H151" s="14">
        <v>2</v>
      </c>
      <c r="I151" s="14">
        <v>0</v>
      </c>
      <c r="J151" s="14">
        <v>1</v>
      </c>
      <c r="K151" s="14">
        <v>2</v>
      </c>
      <c r="L151" s="14">
        <v>0</v>
      </c>
      <c r="M151" s="14">
        <v>5</v>
      </c>
      <c r="N151" s="14" t="s">
        <v>39</v>
      </c>
      <c r="O151" s="14">
        <v>0</v>
      </c>
      <c r="P151" s="14">
        <v>4</v>
      </c>
      <c r="Q151" s="14">
        <v>4</v>
      </c>
      <c r="R151" s="14">
        <v>0</v>
      </c>
      <c r="S151" s="106"/>
      <c r="T151" s="105"/>
      <c r="U151" s="12">
        <v>918.7</v>
      </c>
      <c r="V151" s="12">
        <v>1746.1</v>
      </c>
      <c r="W151" s="12">
        <v>2025.2</v>
      </c>
      <c r="X151" s="12">
        <v>0</v>
      </c>
      <c r="Y151" s="12">
        <v>0</v>
      </c>
      <c r="Z151" s="12">
        <v>0</v>
      </c>
      <c r="AA151" s="12">
        <f t="shared" si="28"/>
        <v>4690</v>
      </c>
      <c r="AB151" s="75">
        <v>2023</v>
      </c>
      <c r="AC151" s="42"/>
    </row>
    <row r="152" spans="1:32" ht="23.25" customHeight="1" x14ac:dyDescent="0.3">
      <c r="A152" s="30"/>
      <c r="B152" s="26">
        <v>0</v>
      </c>
      <c r="C152" s="14">
        <v>1</v>
      </c>
      <c r="D152" s="14">
        <v>1</v>
      </c>
      <c r="E152" s="14">
        <v>0</v>
      </c>
      <c r="F152" s="14">
        <v>7</v>
      </c>
      <c r="G152" s="14">
        <v>0</v>
      </c>
      <c r="H152" s="14">
        <v>2</v>
      </c>
      <c r="I152" s="14">
        <v>0</v>
      </c>
      <c r="J152" s="14">
        <v>1</v>
      </c>
      <c r="K152" s="14">
        <v>2</v>
      </c>
      <c r="L152" s="14">
        <v>0</v>
      </c>
      <c r="M152" s="14">
        <v>5</v>
      </c>
      <c r="N152" s="14">
        <v>1</v>
      </c>
      <c r="O152" s="14">
        <v>0</v>
      </c>
      <c r="P152" s="14">
        <v>4</v>
      </c>
      <c r="Q152" s="14">
        <v>4</v>
      </c>
      <c r="R152" s="14">
        <v>0</v>
      </c>
      <c r="S152" s="106"/>
      <c r="T152" s="105"/>
      <c r="U152" s="12">
        <v>1450.2</v>
      </c>
      <c r="V152" s="12">
        <v>1746</v>
      </c>
      <c r="W152" s="12">
        <v>2025.1</v>
      </c>
      <c r="X152" s="12">
        <v>0</v>
      </c>
      <c r="Y152" s="12">
        <v>0</v>
      </c>
      <c r="Z152" s="12">
        <v>0</v>
      </c>
      <c r="AA152" s="12">
        <f t="shared" si="28"/>
        <v>5221.2999999999993</v>
      </c>
      <c r="AB152" s="75">
        <v>2023</v>
      </c>
      <c r="AC152" s="41"/>
    </row>
    <row r="153" spans="1:32" ht="50.25" customHeight="1" x14ac:dyDescent="0.3">
      <c r="A153" s="30"/>
      <c r="B153" s="26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72" t="s">
        <v>70</v>
      </c>
      <c r="T153" s="71" t="s">
        <v>28</v>
      </c>
      <c r="U153" s="20">
        <v>1</v>
      </c>
      <c r="V153" s="20">
        <v>3</v>
      </c>
      <c r="W153" s="20">
        <v>0</v>
      </c>
      <c r="X153" s="20">
        <v>8</v>
      </c>
      <c r="Y153" s="20">
        <v>0</v>
      </c>
      <c r="Z153" s="20">
        <v>0</v>
      </c>
      <c r="AA153" s="20">
        <f>SUM(U153:Z153)</f>
        <v>12</v>
      </c>
      <c r="AB153" s="76">
        <v>2024</v>
      </c>
      <c r="AC153" s="42"/>
      <c r="AE153" s="9">
        <f>V161+V162+V163+V164+V170</f>
        <v>111091.59999999999</v>
      </c>
    </row>
    <row r="154" spans="1:32" ht="79.5" customHeight="1" x14ac:dyDescent="0.25">
      <c r="A154" s="30"/>
      <c r="B154" s="26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72" t="s">
        <v>213</v>
      </c>
      <c r="T154" s="71" t="s">
        <v>28</v>
      </c>
      <c r="U154" s="20">
        <v>0</v>
      </c>
      <c r="V154" s="20">
        <v>0</v>
      </c>
      <c r="W154" s="20">
        <v>46</v>
      </c>
      <c r="X154" s="20">
        <v>0</v>
      </c>
      <c r="Y154" s="20">
        <v>0</v>
      </c>
      <c r="Z154" s="20">
        <v>0</v>
      </c>
      <c r="AA154" s="20">
        <v>46</v>
      </c>
      <c r="AB154" s="76">
        <v>2023</v>
      </c>
      <c r="AC154" s="74"/>
      <c r="AE154" s="9"/>
    </row>
    <row r="155" spans="1:32" ht="50.25" customHeight="1" x14ac:dyDescent="0.25">
      <c r="A155" s="30"/>
      <c r="B155" s="26">
        <v>0</v>
      </c>
      <c r="C155" s="14">
        <v>1</v>
      </c>
      <c r="D155" s="14">
        <v>1</v>
      </c>
      <c r="E155" s="14">
        <v>0</v>
      </c>
      <c r="F155" s="14">
        <v>7</v>
      </c>
      <c r="G155" s="14">
        <v>0</v>
      </c>
      <c r="H155" s="14">
        <v>2</v>
      </c>
      <c r="I155" s="14">
        <v>0</v>
      </c>
      <c r="J155" s="14">
        <v>1</v>
      </c>
      <c r="K155" s="14">
        <v>2</v>
      </c>
      <c r="L155" s="14">
        <v>0</v>
      </c>
      <c r="M155" s="14">
        <v>5</v>
      </c>
      <c r="N155" s="14">
        <v>9</v>
      </c>
      <c r="O155" s="14">
        <v>9</v>
      </c>
      <c r="P155" s="14">
        <v>9</v>
      </c>
      <c r="Q155" s="14">
        <v>9</v>
      </c>
      <c r="R155" s="14">
        <v>9</v>
      </c>
      <c r="S155" s="54" t="s">
        <v>71</v>
      </c>
      <c r="T155" s="62" t="s">
        <v>13</v>
      </c>
      <c r="U155" s="12">
        <v>2304.5</v>
      </c>
      <c r="V155" s="12">
        <v>6933.5</v>
      </c>
      <c r="W155" s="12">
        <v>3196.5</v>
      </c>
      <c r="X155" s="12">
        <v>4742</v>
      </c>
      <c r="Y155" s="12">
        <v>0</v>
      </c>
      <c r="Z155" s="12">
        <v>0</v>
      </c>
      <c r="AA155" s="12">
        <f t="shared" si="28"/>
        <v>17176.5</v>
      </c>
      <c r="AB155" s="75">
        <v>2024</v>
      </c>
      <c r="AC155" s="74"/>
    </row>
    <row r="156" spans="1:32" ht="48.75" customHeight="1" x14ac:dyDescent="0.3">
      <c r="A156" s="30"/>
      <c r="B156" s="26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54" t="s">
        <v>72</v>
      </c>
      <c r="T156" s="62" t="s">
        <v>28</v>
      </c>
      <c r="U156" s="20">
        <v>12</v>
      </c>
      <c r="V156" s="20">
        <v>39</v>
      </c>
      <c r="W156" s="20">
        <v>36</v>
      </c>
      <c r="X156" s="20">
        <v>25</v>
      </c>
      <c r="Y156" s="20">
        <v>0</v>
      </c>
      <c r="Z156" s="20">
        <v>0</v>
      </c>
      <c r="AA156" s="20">
        <f>SUM(U156:Z156)</f>
        <v>112</v>
      </c>
      <c r="AB156" s="75">
        <v>2024</v>
      </c>
      <c r="AC156" s="42"/>
    </row>
    <row r="157" spans="1:32" ht="38.25" customHeight="1" x14ac:dyDescent="0.3">
      <c r="A157" s="30"/>
      <c r="B157" s="26">
        <v>0</v>
      </c>
      <c r="C157" s="14">
        <v>1</v>
      </c>
      <c r="D157" s="14">
        <v>1</v>
      </c>
      <c r="E157" s="14">
        <v>1</v>
      </c>
      <c r="F157" s="14">
        <v>1</v>
      </c>
      <c r="G157" s="14">
        <v>0</v>
      </c>
      <c r="H157" s="14">
        <v>2</v>
      </c>
      <c r="I157" s="14">
        <v>0</v>
      </c>
      <c r="J157" s="14">
        <v>1</v>
      </c>
      <c r="K157" s="14">
        <v>2</v>
      </c>
      <c r="L157" s="14" t="s">
        <v>37</v>
      </c>
      <c r="M157" s="14">
        <v>5</v>
      </c>
      <c r="N157" s="14">
        <v>9</v>
      </c>
      <c r="O157" s="14">
        <v>9</v>
      </c>
      <c r="P157" s="14">
        <v>9</v>
      </c>
      <c r="Q157" s="14">
        <v>9</v>
      </c>
      <c r="R157" s="14">
        <v>9</v>
      </c>
      <c r="S157" s="110" t="s">
        <v>167</v>
      </c>
      <c r="T157" s="100" t="s">
        <v>13</v>
      </c>
      <c r="U157" s="12">
        <v>123.4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f t="shared" si="28"/>
        <v>123.4</v>
      </c>
      <c r="AB157" s="75">
        <v>2021</v>
      </c>
      <c r="AC157" s="41"/>
    </row>
    <row r="158" spans="1:32" ht="39.75" customHeight="1" x14ac:dyDescent="0.3">
      <c r="A158" s="30"/>
      <c r="B158" s="26">
        <v>0</v>
      </c>
      <c r="C158" s="14">
        <v>1</v>
      </c>
      <c r="D158" s="14">
        <v>1</v>
      </c>
      <c r="E158" s="14">
        <v>1</v>
      </c>
      <c r="F158" s="14">
        <v>1</v>
      </c>
      <c r="G158" s="14">
        <v>0</v>
      </c>
      <c r="H158" s="14">
        <v>2</v>
      </c>
      <c r="I158" s="14">
        <v>0</v>
      </c>
      <c r="J158" s="14">
        <v>1</v>
      </c>
      <c r="K158" s="14">
        <v>2</v>
      </c>
      <c r="L158" s="14" t="s">
        <v>37</v>
      </c>
      <c r="M158" s="14">
        <v>5</v>
      </c>
      <c r="N158" s="14">
        <v>1</v>
      </c>
      <c r="O158" s="14">
        <v>0</v>
      </c>
      <c r="P158" s="14">
        <v>4</v>
      </c>
      <c r="Q158" s="14">
        <v>0</v>
      </c>
      <c r="R158" s="14">
        <v>0</v>
      </c>
      <c r="S158" s="111"/>
      <c r="T158" s="101"/>
      <c r="U158" s="12">
        <v>2360</v>
      </c>
      <c r="V158" s="12">
        <v>0</v>
      </c>
      <c r="W158" s="12">
        <v>5827.2</v>
      </c>
      <c r="X158" s="12">
        <v>0</v>
      </c>
      <c r="Y158" s="12">
        <v>0</v>
      </c>
      <c r="Z158" s="12">
        <v>0</v>
      </c>
      <c r="AA158" s="12">
        <f t="shared" si="28"/>
        <v>8187.2</v>
      </c>
      <c r="AB158" s="75">
        <v>2023</v>
      </c>
      <c r="AC158" s="41"/>
    </row>
    <row r="159" spans="1:32" ht="39.75" customHeight="1" x14ac:dyDescent="0.3">
      <c r="A159" s="30"/>
      <c r="B159" s="26">
        <v>0</v>
      </c>
      <c r="C159" s="14">
        <v>1</v>
      </c>
      <c r="D159" s="14">
        <v>1</v>
      </c>
      <c r="E159" s="14">
        <v>1</v>
      </c>
      <c r="F159" s="14">
        <v>1</v>
      </c>
      <c r="G159" s="14">
        <v>0</v>
      </c>
      <c r="H159" s="14">
        <v>2</v>
      </c>
      <c r="I159" s="14">
        <v>0</v>
      </c>
      <c r="J159" s="14">
        <v>1</v>
      </c>
      <c r="K159" s="14">
        <v>2</v>
      </c>
      <c r="L159" s="14" t="s">
        <v>37</v>
      </c>
      <c r="M159" s="14">
        <v>5</v>
      </c>
      <c r="N159" s="14" t="s">
        <v>39</v>
      </c>
      <c r="O159" s="14">
        <v>0</v>
      </c>
      <c r="P159" s="14">
        <v>4</v>
      </c>
      <c r="Q159" s="14">
        <v>0</v>
      </c>
      <c r="R159" s="14">
        <v>0</v>
      </c>
      <c r="S159" s="112"/>
      <c r="T159" s="102"/>
      <c r="U159" s="12">
        <v>0</v>
      </c>
      <c r="V159" s="12">
        <v>0</v>
      </c>
      <c r="W159" s="21">
        <v>1456.8</v>
      </c>
      <c r="X159" s="12">
        <v>0</v>
      </c>
      <c r="Y159" s="12">
        <v>0</v>
      </c>
      <c r="Z159" s="12">
        <v>0</v>
      </c>
      <c r="AA159" s="12">
        <f t="shared" si="28"/>
        <v>1456.8</v>
      </c>
      <c r="AB159" s="75">
        <v>2023</v>
      </c>
      <c r="AC159" s="41"/>
    </row>
    <row r="160" spans="1:32" ht="57.75" customHeight="1" x14ac:dyDescent="0.3">
      <c r="A160" s="30"/>
      <c r="B160" s="26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54" t="s">
        <v>151</v>
      </c>
      <c r="T160" s="62" t="s">
        <v>28</v>
      </c>
      <c r="U160" s="20">
        <v>1</v>
      </c>
      <c r="V160" s="20">
        <v>0</v>
      </c>
      <c r="W160" s="20">
        <v>3</v>
      </c>
      <c r="X160" s="20">
        <v>0</v>
      </c>
      <c r="Y160" s="20">
        <v>0</v>
      </c>
      <c r="Z160" s="20">
        <v>0</v>
      </c>
      <c r="AA160" s="20">
        <f>SUM(U160:Z160)</f>
        <v>4</v>
      </c>
      <c r="AB160" s="75">
        <v>2023</v>
      </c>
      <c r="AC160" s="41"/>
    </row>
    <row r="161" spans="1:30" ht="24.75" customHeight="1" x14ac:dyDescent="0.3">
      <c r="A161" s="30"/>
      <c r="B161" s="26">
        <v>0</v>
      </c>
      <c r="C161" s="14">
        <v>4</v>
      </c>
      <c r="D161" s="14">
        <v>3</v>
      </c>
      <c r="E161" s="14">
        <v>0</v>
      </c>
      <c r="F161" s="14">
        <v>7</v>
      </c>
      <c r="G161" s="14">
        <v>0</v>
      </c>
      <c r="H161" s="14">
        <v>2</v>
      </c>
      <c r="I161" s="14">
        <v>0</v>
      </c>
      <c r="J161" s="14">
        <v>1</v>
      </c>
      <c r="K161" s="14">
        <v>2</v>
      </c>
      <c r="L161" s="14">
        <v>0</v>
      </c>
      <c r="M161" s="14">
        <v>5</v>
      </c>
      <c r="N161" s="14" t="s">
        <v>122</v>
      </c>
      <c r="O161" s="14">
        <v>7</v>
      </c>
      <c r="P161" s="14">
        <v>5</v>
      </c>
      <c r="Q161" s="14">
        <v>0</v>
      </c>
      <c r="R161" s="14">
        <v>2</v>
      </c>
      <c r="S161" s="107" t="s">
        <v>178</v>
      </c>
      <c r="T161" s="100" t="s">
        <v>13</v>
      </c>
      <c r="U161" s="12">
        <v>0</v>
      </c>
      <c r="V161" s="12">
        <v>91593.7</v>
      </c>
      <c r="W161" s="12">
        <v>38002.1</v>
      </c>
      <c r="X161" s="12">
        <v>0</v>
      </c>
      <c r="Y161" s="12">
        <v>0</v>
      </c>
      <c r="Z161" s="12">
        <v>0</v>
      </c>
      <c r="AA161" s="12">
        <f t="shared" si="28"/>
        <v>129595.79999999999</v>
      </c>
      <c r="AB161" s="75">
        <v>2023</v>
      </c>
      <c r="AC161" s="42"/>
    </row>
    <row r="162" spans="1:30" ht="24.75" customHeight="1" x14ac:dyDescent="0.3">
      <c r="A162" s="30"/>
      <c r="B162" s="26">
        <v>0</v>
      </c>
      <c r="C162" s="14">
        <v>4</v>
      </c>
      <c r="D162" s="14">
        <v>3</v>
      </c>
      <c r="E162" s="14">
        <v>0</v>
      </c>
      <c r="F162" s="14">
        <v>7</v>
      </c>
      <c r="G162" s="14">
        <v>0</v>
      </c>
      <c r="H162" s="14">
        <v>2</v>
      </c>
      <c r="I162" s="14">
        <v>0</v>
      </c>
      <c r="J162" s="14">
        <v>1</v>
      </c>
      <c r="K162" s="14">
        <v>2</v>
      </c>
      <c r="L162" s="14">
        <v>0</v>
      </c>
      <c r="M162" s="14">
        <v>5</v>
      </c>
      <c r="N162" s="14" t="s">
        <v>39</v>
      </c>
      <c r="O162" s="14">
        <v>1</v>
      </c>
      <c r="P162" s="14">
        <v>3</v>
      </c>
      <c r="Q162" s="14">
        <v>3</v>
      </c>
      <c r="R162" s="14">
        <v>0</v>
      </c>
      <c r="S162" s="108"/>
      <c r="T162" s="101"/>
      <c r="U162" s="12">
        <v>0</v>
      </c>
      <c r="V162" s="12">
        <v>829.9</v>
      </c>
      <c r="W162" s="12">
        <v>479.6</v>
      </c>
      <c r="X162" s="12">
        <v>0</v>
      </c>
      <c r="Y162" s="12">
        <v>0</v>
      </c>
      <c r="Z162" s="12">
        <v>0</v>
      </c>
      <c r="AA162" s="12">
        <f t="shared" si="28"/>
        <v>1309.5</v>
      </c>
      <c r="AB162" s="75">
        <v>2023</v>
      </c>
      <c r="AC162" s="41"/>
      <c r="AD162" s="31"/>
    </row>
    <row r="163" spans="1:30" ht="24.75" customHeight="1" x14ac:dyDescent="0.3">
      <c r="A163" s="30"/>
      <c r="B163" s="26">
        <v>0</v>
      </c>
      <c r="C163" s="14">
        <v>4</v>
      </c>
      <c r="D163" s="14">
        <v>3</v>
      </c>
      <c r="E163" s="14">
        <v>0</v>
      </c>
      <c r="F163" s="14">
        <v>7</v>
      </c>
      <c r="G163" s="14">
        <v>0</v>
      </c>
      <c r="H163" s="14">
        <v>2</v>
      </c>
      <c r="I163" s="14">
        <v>0</v>
      </c>
      <c r="J163" s="14">
        <v>1</v>
      </c>
      <c r="K163" s="14">
        <v>2</v>
      </c>
      <c r="L163" s="14">
        <v>0</v>
      </c>
      <c r="M163" s="14">
        <v>5</v>
      </c>
      <c r="N163" s="14">
        <v>1</v>
      </c>
      <c r="O163" s="14">
        <v>1</v>
      </c>
      <c r="P163" s="14">
        <v>3</v>
      </c>
      <c r="Q163" s="14">
        <v>3</v>
      </c>
      <c r="R163" s="14">
        <v>0</v>
      </c>
      <c r="S163" s="108"/>
      <c r="T163" s="101"/>
      <c r="U163" s="12">
        <v>0</v>
      </c>
      <c r="V163" s="12">
        <v>7469.6</v>
      </c>
      <c r="W163" s="12">
        <v>4315.5</v>
      </c>
      <c r="X163" s="12">
        <v>0</v>
      </c>
      <c r="Y163" s="12">
        <v>0</v>
      </c>
      <c r="Z163" s="12">
        <v>0</v>
      </c>
      <c r="AA163" s="12">
        <f t="shared" si="28"/>
        <v>11785.1</v>
      </c>
      <c r="AB163" s="75">
        <v>2023</v>
      </c>
      <c r="AC163" s="41"/>
    </row>
    <row r="164" spans="1:30" ht="24.75" customHeight="1" x14ac:dyDescent="0.3">
      <c r="A164" s="30"/>
      <c r="B164" s="26">
        <v>0</v>
      </c>
      <c r="C164" s="14">
        <v>4</v>
      </c>
      <c r="D164" s="14">
        <v>3</v>
      </c>
      <c r="E164" s="14">
        <v>0</v>
      </c>
      <c r="F164" s="14">
        <v>7</v>
      </c>
      <c r="G164" s="14">
        <v>0</v>
      </c>
      <c r="H164" s="14">
        <v>2</v>
      </c>
      <c r="I164" s="14">
        <v>0</v>
      </c>
      <c r="J164" s="14">
        <v>1</v>
      </c>
      <c r="K164" s="14">
        <v>2</v>
      </c>
      <c r="L164" s="14">
        <v>0</v>
      </c>
      <c r="M164" s="14">
        <v>5</v>
      </c>
      <c r="N164" s="14">
        <v>9</v>
      </c>
      <c r="O164" s="14">
        <v>9</v>
      </c>
      <c r="P164" s="14">
        <v>9</v>
      </c>
      <c r="Q164" s="14">
        <v>9</v>
      </c>
      <c r="R164" s="14">
        <v>9</v>
      </c>
      <c r="S164" s="108"/>
      <c r="T164" s="101"/>
      <c r="U164" s="12">
        <v>0</v>
      </c>
      <c r="V164" s="12">
        <v>7066.5</v>
      </c>
      <c r="W164" s="12">
        <v>0</v>
      </c>
      <c r="X164" s="12">
        <v>0</v>
      </c>
      <c r="Y164" s="12">
        <v>0</v>
      </c>
      <c r="Z164" s="12">
        <v>0</v>
      </c>
      <c r="AA164" s="12">
        <f t="shared" si="28"/>
        <v>7066.5</v>
      </c>
      <c r="AB164" s="75">
        <v>2022</v>
      </c>
      <c r="AC164" s="41"/>
    </row>
    <row r="165" spans="1:30" ht="24.75" customHeight="1" x14ac:dyDescent="0.3">
      <c r="A165" s="30"/>
      <c r="B165" s="26">
        <v>0</v>
      </c>
      <c r="C165" s="14">
        <v>4</v>
      </c>
      <c r="D165" s="14">
        <v>3</v>
      </c>
      <c r="E165" s="14">
        <v>0</v>
      </c>
      <c r="F165" s="14">
        <v>7</v>
      </c>
      <c r="G165" s="14">
        <v>0</v>
      </c>
      <c r="H165" s="14">
        <v>2</v>
      </c>
      <c r="I165" s="14">
        <v>0</v>
      </c>
      <c r="J165" s="14">
        <v>1</v>
      </c>
      <c r="K165" s="14">
        <v>2</v>
      </c>
      <c r="L165" s="14">
        <v>0</v>
      </c>
      <c r="M165" s="14">
        <v>5</v>
      </c>
      <c r="N165" s="14">
        <v>0</v>
      </c>
      <c r="O165" s="14">
        <v>1</v>
      </c>
      <c r="P165" s="14">
        <v>3</v>
      </c>
      <c r="Q165" s="14">
        <v>3</v>
      </c>
      <c r="R165" s="14">
        <v>0</v>
      </c>
      <c r="S165" s="109"/>
      <c r="T165" s="102"/>
      <c r="U165" s="12">
        <v>0</v>
      </c>
      <c r="V165" s="12">
        <v>0</v>
      </c>
      <c r="W165" s="12">
        <v>75540.399999999994</v>
      </c>
      <c r="X165" s="12">
        <v>0</v>
      </c>
      <c r="Y165" s="12">
        <v>0</v>
      </c>
      <c r="Z165" s="12">
        <v>0</v>
      </c>
      <c r="AA165" s="12">
        <f t="shared" si="28"/>
        <v>75540.399999999994</v>
      </c>
      <c r="AB165" s="75">
        <v>2023</v>
      </c>
      <c r="AC165" s="41"/>
    </row>
    <row r="166" spans="1:30" ht="40.5" customHeight="1" x14ac:dyDescent="0.3">
      <c r="A166" s="30"/>
      <c r="B166" s="26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54" t="s">
        <v>177</v>
      </c>
      <c r="T166" s="62" t="s">
        <v>28</v>
      </c>
      <c r="U166" s="20">
        <v>0</v>
      </c>
      <c r="V166" s="20">
        <v>0</v>
      </c>
      <c r="W166" s="20">
        <v>1</v>
      </c>
      <c r="X166" s="20">
        <v>0</v>
      </c>
      <c r="Y166" s="20">
        <v>0</v>
      </c>
      <c r="Z166" s="20">
        <v>0</v>
      </c>
      <c r="AA166" s="20">
        <v>1</v>
      </c>
      <c r="AB166" s="75">
        <v>2023</v>
      </c>
      <c r="AC166" s="41"/>
    </row>
    <row r="167" spans="1:30" ht="25.5" customHeight="1" x14ac:dyDescent="0.3">
      <c r="A167" s="30"/>
      <c r="B167" s="26">
        <v>0</v>
      </c>
      <c r="C167" s="14">
        <v>4</v>
      </c>
      <c r="D167" s="14">
        <v>3</v>
      </c>
      <c r="E167" s="14">
        <v>0</v>
      </c>
      <c r="F167" s="14">
        <v>7</v>
      </c>
      <c r="G167" s="14">
        <v>0</v>
      </c>
      <c r="H167" s="14">
        <v>2</v>
      </c>
      <c r="I167" s="14">
        <v>0</v>
      </c>
      <c r="J167" s="14">
        <v>1</v>
      </c>
      <c r="K167" s="14">
        <v>2</v>
      </c>
      <c r="L167" s="14">
        <v>0</v>
      </c>
      <c r="M167" s="14">
        <v>5</v>
      </c>
      <c r="N167" s="14" t="s">
        <v>122</v>
      </c>
      <c r="O167" s="14">
        <v>7</v>
      </c>
      <c r="P167" s="14">
        <v>5</v>
      </c>
      <c r="Q167" s="14">
        <v>0</v>
      </c>
      <c r="R167" s="14">
        <v>2</v>
      </c>
      <c r="S167" s="107" t="s">
        <v>179</v>
      </c>
      <c r="T167" s="100" t="s">
        <v>13</v>
      </c>
      <c r="U167" s="12">
        <v>0</v>
      </c>
      <c r="V167" s="12">
        <v>0</v>
      </c>
      <c r="W167" s="12">
        <v>80771.199999999997</v>
      </c>
      <c r="X167" s="12">
        <v>0</v>
      </c>
      <c r="Y167" s="12">
        <v>0</v>
      </c>
      <c r="Z167" s="12">
        <v>0</v>
      </c>
      <c r="AA167" s="12">
        <f t="shared" si="28"/>
        <v>80771.199999999997</v>
      </c>
      <c r="AB167" s="75">
        <v>2023</v>
      </c>
      <c r="AC167" s="41"/>
    </row>
    <row r="168" spans="1:30" ht="25.5" customHeight="1" x14ac:dyDescent="0.3">
      <c r="A168" s="30"/>
      <c r="B168" s="26">
        <v>0</v>
      </c>
      <c r="C168" s="14">
        <v>4</v>
      </c>
      <c r="D168" s="14">
        <v>3</v>
      </c>
      <c r="E168" s="14">
        <v>0</v>
      </c>
      <c r="F168" s="14">
        <v>7</v>
      </c>
      <c r="G168" s="14">
        <v>0</v>
      </c>
      <c r="H168" s="14">
        <v>2</v>
      </c>
      <c r="I168" s="14">
        <v>0</v>
      </c>
      <c r="J168" s="14">
        <v>1</v>
      </c>
      <c r="K168" s="14">
        <v>2</v>
      </c>
      <c r="L168" s="14">
        <v>0</v>
      </c>
      <c r="M168" s="14">
        <v>5</v>
      </c>
      <c r="N168" s="14" t="s">
        <v>39</v>
      </c>
      <c r="O168" s="14">
        <v>1</v>
      </c>
      <c r="P168" s="14">
        <v>3</v>
      </c>
      <c r="Q168" s="14">
        <v>3</v>
      </c>
      <c r="R168" s="14">
        <v>0</v>
      </c>
      <c r="S168" s="108"/>
      <c r="T168" s="101"/>
      <c r="U168" s="12">
        <v>0</v>
      </c>
      <c r="V168" s="12">
        <v>0</v>
      </c>
      <c r="W168" s="12">
        <v>257.3</v>
      </c>
      <c r="X168" s="12">
        <v>0</v>
      </c>
      <c r="Y168" s="12">
        <v>0</v>
      </c>
      <c r="Z168" s="12">
        <v>0</v>
      </c>
      <c r="AA168" s="12">
        <f t="shared" si="28"/>
        <v>257.3</v>
      </c>
      <c r="AB168" s="75">
        <v>2023</v>
      </c>
      <c r="AC168" s="41"/>
    </row>
    <row r="169" spans="1:30" ht="25.5" customHeight="1" x14ac:dyDescent="0.3">
      <c r="A169" s="30"/>
      <c r="B169" s="26">
        <v>0</v>
      </c>
      <c r="C169" s="14">
        <v>4</v>
      </c>
      <c r="D169" s="14">
        <v>3</v>
      </c>
      <c r="E169" s="14">
        <v>0</v>
      </c>
      <c r="F169" s="14">
        <v>7</v>
      </c>
      <c r="G169" s="14">
        <v>0</v>
      </c>
      <c r="H169" s="14">
        <v>2</v>
      </c>
      <c r="I169" s="14">
        <v>0</v>
      </c>
      <c r="J169" s="14">
        <v>1</v>
      </c>
      <c r="K169" s="14">
        <v>2</v>
      </c>
      <c r="L169" s="14">
        <v>0</v>
      </c>
      <c r="M169" s="14">
        <v>5</v>
      </c>
      <c r="N169" s="14">
        <v>1</v>
      </c>
      <c r="O169" s="14">
        <v>1</v>
      </c>
      <c r="P169" s="14">
        <v>3</v>
      </c>
      <c r="Q169" s="14">
        <v>3</v>
      </c>
      <c r="R169" s="14">
        <v>0</v>
      </c>
      <c r="S169" s="108"/>
      <c r="T169" s="101"/>
      <c r="U169" s="12">
        <v>0</v>
      </c>
      <c r="V169" s="12">
        <v>0</v>
      </c>
      <c r="W169" s="12">
        <v>2315.1</v>
      </c>
      <c r="X169" s="12">
        <v>0</v>
      </c>
      <c r="Y169" s="12">
        <v>0</v>
      </c>
      <c r="Z169" s="12">
        <v>0</v>
      </c>
      <c r="AA169" s="12">
        <f t="shared" si="28"/>
        <v>2315.1</v>
      </c>
      <c r="AB169" s="75">
        <v>2023</v>
      </c>
      <c r="AC169" s="41"/>
    </row>
    <row r="170" spans="1:30" ht="25.5" customHeight="1" x14ac:dyDescent="0.3">
      <c r="A170" s="30"/>
      <c r="B170" s="26">
        <v>0</v>
      </c>
      <c r="C170" s="14">
        <v>4</v>
      </c>
      <c r="D170" s="14">
        <v>3</v>
      </c>
      <c r="E170" s="14">
        <v>0</v>
      </c>
      <c r="F170" s="14">
        <v>7</v>
      </c>
      <c r="G170" s="14">
        <v>0</v>
      </c>
      <c r="H170" s="14">
        <v>2</v>
      </c>
      <c r="I170" s="14">
        <v>0</v>
      </c>
      <c r="J170" s="14">
        <v>1</v>
      </c>
      <c r="K170" s="14">
        <v>2</v>
      </c>
      <c r="L170" s="14">
        <v>0</v>
      </c>
      <c r="M170" s="14">
        <v>5</v>
      </c>
      <c r="N170" s="14">
        <v>9</v>
      </c>
      <c r="O170" s="14">
        <v>9</v>
      </c>
      <c r="P170" s="14">
        <v>9</v>
      </c>
      <c r="Q170" s="14">
        <v>9</v>
      </c>
      <c r="R170" s="14">
        <v>9</v>
      </c>
      <c r="S170" s="108"/>
      <c r="T170" s="101"/>
      <c r="U170" s="12">
        <v>0</v>
      </c>
      <c r="V170" s="12">
        <v>4131.8999999999996</v>
      </c>
      <c r="W170" s="12">
        <v>0</v>
      </c>
      <c r="X170" s="12">
        <v>0</v>
      </c>
      <c r="Y170" s="12">
        <v>0</v>
      </c>
      <c r="Z170" s="12">
        <v>0</v>
      </c>
      <c r="AA170" s="12">
        <f t="shared" si="28"/>
        <v>4131.8999999999996</v>
      </c>
      <c r="AB170" s="75">
        <v>2022</v>
      </c>
      <c r="AC170" s="41"/>
    </row>
    <row r="171" spans="1:30" ht="25.5" customHeight="1" x14ac:dyDescent="0.3">
      <c r="A171" s="30"/>
      <c r="B171" s="26">
        <v>0</v>
      </c>
      <c r="C171" s="14">
        <v>4</v>
      </c>
      <c r="D171" s="14">
        <v>3</v>
      </c>
      <c r="E171" s="14">
        <v>0</v>
      </c>
      <c r="F171" s="14">
        <v>7</v>
      </c>
      <c r="G171" s="14">
        <v>0</v>
      </c>
      <c r="H171" s="14">
        <v>2</v>
      </c>
      <c r="I171" s="14">
        <v>0</v>
      </c>
      <c r="J171" s="14">
        <v>1</v>
      </c>
      <c r="K171" s="14">
        <v>2</v>
      </c>
      <c r="L171" s="14">
        <v>0</v>
      </c>
      <c r="M171" s="14">
        <v>5</v>
      </c>
      <c r="N171" s="14">
        <v>0</v>
      </c>
      <c r="O171" s="14">
        <v>1</v>
      </c>
      <c r="P171" s="14">
        <v>3</v>
      </c>
      <c r="Q171" s="14">
        <v>3</v>
      </c>
      <c r="R171" s="14">
        <v>0</v>
      </c>
      <c r="S171" s="109"/>
      <c r="T171" s="102"/>
      <c r="U171" s="12">
        <v>0</v>
      </c>
      <c r="V171" s="12">
        <v>0</v>
      </c>
      <c r="W171" s="12">
        <v>71023</v>
      </c>
      <c r="X171" s="12">
        <v>0</v>
      </c>
      <c r="Y171" s="12">
        <v>0</v>
      </c>
      <c r="Z171" s="12">
        <v>0</v>
      </c>
      <c r="AA171" s="12">
        <f t="shared" si="28"/>
        <v>71023</v>
      </c>
      <c r="AB171" s="75">
        <v>2023</v>
      </c>
      <c r="AC171" s="41"/>
    </row>
    <row r="172" spans="1:30" ht="39" customHeight="1" x14ac:dyDescent="0.3">
      <c r="A172" s="30"/>
      <c r="B172" s="26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54" t="s">
        <v>177</v>
      </c>
      <c r="T172" s="62" t="s">
        <v>28</v>
      </c>
      <c r="U172" s="20">
        <v>0</v>
      </c>
      <c r="V172" s="20">
        <v>0</v>
      </c>
      <c r="W172" s="20">
        <v>2</v>
      </c>
      <c r="X172" s="20">
        <v>0</v>
      </c>
      <c r="Y172" s="20">
        <v>0</v>
      </c>
      <c r="Z172" s="20">
        <v>0</v>
      </c>
      <c r="AA172" s="20">
        <f t="shared" ref="AA172" si="29">U172+V172+W172+X172+Y172+Z172</f>
        <v>2</v>
      </c>
      <c r="AB172" s="75">
        <v>2023</v>
      </c>
      <c r="AC172" s="41"/>
    </row>
    <row r="173" spans="1:30" ht="27.75" customHeight="1" x14ac:dyDescent="0.3">
      <c r="A173" s="30"/>
      <c r="B173" s="34">
        <v>0</v>
      </c>
      <c r="C173" s="35">
        <v>4</v>
      </c>
      <c r="D173" s="35">
        <v>3</v>
      </c>
      <c r="E173" s="35">
        <v>0</v>
      </c>
      <c r="F173" s="35">
        <v>7</v>
      </c>
      <c r="G173" s="35">
        <v>0</v>
      </c>
      <c r="H173" s="35">
        <v>2</v>
      </c>
      <c r="I173" s="35">
        <v>0</v>
      </c>
      <c r="J173" s="35">
        <v>1</v>
      </c>
      <c r="K173" s="35">
        <v>2</v>
      </c>
      <c r="L173" s="35">
        <v>0</v>
      </c>
      <c r="M173" s="35">
        <v>5</v>
      </c>
      <c r="N173" s="35" t="s">
        <v>122</v>
      </c>
      <c r="O173" s="35">
        <v>7</v>
      </c>
      <c r="P173" s="35">
        <v>5</v>
      </c>
      <c r="Q173" s="35">
        <v>0</v>
      </c>
      <c r="R173" s="35">
        <v>2</v>
      </c>
      <c r="S173" s="113" t="s">
        <v>215</v>
      </c>
      <c r="T173" s="105" t="s">
        <v>13</v>
      </c>
      <c r="U173" s="12">
        <v>0</v>
      </c>
      <c r="V173" s="12">
        <v>0</v>
      </c>
      <c r="W173" s="12">
        <v>0</v>
      </c>
      <c r="X173" s="12">
        <v>6762.1</v>
      </c>
      <c r="Y173" s="12">
        <v>6762.1</v>
      </c>
      <c r="Z173" s="12">
        <v>0</v>
      </c>
      <c r="AA173" s="12">
        <f t="shared" si="28"/>
        <v>13524.2</v>
      </c>
      <c r="AB173" s="75">
        <v>2025</v>
      </c>
      <c r="AC173" s="42"/>
    </row>
    <row r="174" spans="1:30" ht="27.75" customHeight="1" x14ac:dyDescent="0.3">
      <c r="A174" s="30"/>
      <c r="B174" s="36">
        <v>0</v>
      </c>
      <c r="C174" s="37">
        <v>4</v>
      </c>
      <c r="D174" s="37">
        <v>3</v>
      </c>
      <c r="E174" s="37">
        <v>0</v>
      </c>
      <c r="F174" s="37">
        <v>7</v>
      </c>
      <c r="G174" s="37">
        <v>0</v>
      </c>
      <c r="H174" s="37">
        <v>2</v>
      </c>
      <c r="I174" s="37">
        <v>0</v>
      </c>
      <c r="J174" s="37">
        <v>1</v>
      </c>
      <c r="K174" s="37">
        <v>2</v>
      </c>
      <c r="L174" s="37">
        <v>0</v>
      </c>
      <c r="M174" s="37">
        <v>5</v>
      </c>
      <c r="N174" s="37" t="s">
        <v>39</v>
      </c>
      <c r="O174" s="37">
        <v>1</v>
      </c>
      <c r="P174" s="37">
        <v>3</v>
      </c>
      <c r="Q174" s="37">
        <v>3</v>
      </c>
      <c r="R174" s="37">
        <v>0</v>
      </c>
      <c r="S174" s="114"/>
      <c r="T174" s="105"/>
      <c r="U174" s="90">
        <v>0</v>
      </c>
      <c r="V174" s="90">
        <v>0</v>
      </c>
      <c r="W174" s="90">
        <v>0</v>
      </c>
      <c r="X174" s="90">
        <v>3195.1</v>
      </c>
      <c r="Y174" s="90">
        <v>3195.1</v>
      </c>
      <c r="Z174" s="90">
        <v>0</v>
      </c>
      <c r="AA174" s="90">
        <f t="shared" si="28"/>
        <v>6390.2</v>
      </c>
      <c r="AB174" s="78">
        <v>2025</v>
      </c>
      <c r="AC174" s="42"/>
    </row>
    <row r="175" spans="1:30" ht="27.75" customHeight="1" x14ac:dyDescent="0.3">
      <c r="A175" s="30"/>
      <c r="B175" s="26">
        <v>0</v>
      </c>
      <c r="C175" s="14">
        <v>4</v>
      </c>
      <c r="D175" s="14">
        <v>3</v>
      </c>
      <c r="E175" s="14">
        <v>0</v>
      </c>
      <c r="F175" s="14">
        <v>7</v>
      </c>
      <c r="G175" s="14">
        <v>0</v>
      </c>
      <c r="H175" s="14">
        <v>2</v>
      </c>
      <c r="I175" s="14">
        <v>0</v>
      </c>
      <c r="J175" s="14">
        <v>1</v>
      </c>
      <c r="K175" s="14">
        <v>2</v>
      </c>
      <c r="L175" s="14">
        <v>0</v>
      </c>
      <c r="M175" s="14">
        <v>5</v>
      </c>
      <c r="N175" s="14">
        <v>0</v>
      </c>
      <c r="O175" s="14">
        <v>1</v>
      </c>
      <c r="P175" s="14">
        <v>3</v>
      </c>
      <c r="Q175" s="14">
        <v>3</v>
      </c>
      <c r="R175" s="14">
        <v>0</v>
      </c>
      <c r="S175" s="115"/>
      <c r="T175" s="105"/>
      <c r="U175" s="12">
        <v>0</v>
      </c>
      <c r="V175" s="12">
        <v>0</v>
      </c>
      <c r="W175" s="12">
        <v>0</v>
      </c>
      <c r="X175" s="12">
        <v>8500</v>
      </c>
      <c r="Y175" s="12">
        <v>0</v>
      </c>
      <c r="Z175" s="12">
        <v>0</v>
      </c>
      <c r="AA175" s="12">
        <f t="shared" si="28"/>
        <v>8500</v>
      </c>
      <c r="AB175" s="75">
        <v>2025</v>
      </c>
      <c r="AC175" s="41"/>
    </row>
    <row r="176" spans="1:30" ht="42" customHeight="1" x14ac:dyDescent="0.3">
      <c r="A176" s="30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9" t="s">
        <v>211</v>
      </c>
      <c r="T176" s="64" t="s">
        <v>28</v>
      </c>
      <c r="U176" s="91">
        <v>0</v>
      </c>
      <c r="V176" s="91">
        <v>0</v>
      </c>
      <c r="W176" s="91">
        <v>0</v>
      </c>
      <c r="X176" s="91">
        <v>0</v>
      </c>
      <c r="Y176" s="91">
        <v>1</v>
      </c>
      <c r="Z176" s="91">
        <v>0</v>
      </c>
      <c r="AA176" s="91">
        <f t="shared" si="28"/>
        <v>1</v>
      </c>
      <c r="AB176" s="79">
        <v>2025</v>
      </c>
      <c r="AC176" s="41"/>
    </row>
    <row r="177" spans="1:29" ht="40.5" customHeight="1" x14ac:dyDescent="0.3">
      <c r="A177" s="30"/>
      <c r="B177" s="26">
        <v>0</v>
      </c>
      <c r="C177" s="14">
        <v>1</v>
      </c>
      <c r="D177" s="14">
        <v>1</v>
      </c>
      <c r="E177" s="14">
        <v>0</v>
      </c>
      <c r="F177" s="14">
        <v>7</v>
      </c>
      <c r="G177" s="14">
        <v>0</v>
      </c>
      <c r="H177" s="14">
        <v>2</v>
      </c>
      <c r="I177" s="14">
        <v>0</v>
      </c>
      <c r="J177" s="14">
        <v>1</v>
      </c>
      <c r="K177" s="14">
        <v>2</v>
      </c>
      <c r="L177" s="14">
        <v>0</v>
      </c>
      <c r="M177" s="14">
        <v>6</v>
      </c>
      <c r="N177" s="14">
        <v>1</v>
      </c>
      <c r="O177" s="14">
        <v>8</v>
      </c>
      <c r="P177" s="14">
        <v>0</v>
      </c>
      <c r="Q177" s="14">
        <v>0</v>
      </c>
      <c r="R177" s="14">
        <v>0</v>
      </c>
      <c r="S177" s="15" t="s">
        <v>204</v>
      </c>
      <c r="T177" s="7" t="s">
        <v>13</v>
      </c>
      <c r="U177" s="16">
        <f>U179</f>
        <v>0</v>
      </c>
      <c r="V177" s="16">
        <f t="shared" ref="V177:AA177" si="30">V179</f>
        <v>4005</v>
      </c>
      <c r="W177" s="16">
        <f t="shared" si="30"/>
        <v>3753.9</v>
      </c>
      <c r="X177" s="16">
        <f t="shared" si="30"/>
        <v>0</v>
      </c>
      <c r="Y177" s="16">
        <f t="shared" si="30"/>
        <v>0</v>
      </c>
      <c r="Z177" s="16">
        <f t="shared" si="30"/>
        <v>0</v>
      </c>
      <c r="AA177" s="16">
        <f t="shared" si="30"/>
        <v>7758.9</v>
      </c>
      <c r="AB177" s="7">
        <v>2023</v>
      </c>
      <c r="AC177" s="41"/>
    </row>
    <row r="178" spans="1:29" ht="39.75" customHeight="1" x14ac:dyDescent="0.3">
      <c r="A178" s="30"/>
      <c r="B178" s="26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54" t="s">
        <v>186</v>
      </c>
      <c r="T178" s="62" t="s">
        <v>28</v>
      </c>
      <c r="U178" s="20">
        <v>0</v>
      </c>
      <c r="V178" s="20">
        <v>13</v>
      </c>
      <c r="W178" s="20">
        <v>8</v>
      </c>
      <c r="X178" s="20">
        <v>0</v>
      </c>
      <c r="Y178" s="20">
        <v>0</v>
      </c>
      <c r="Z178" s="20">
        <v>0</v>
      </c>
      <c r="AA178" s="20">
        <f>8+13</f>
        <v>21</v>
      </c>
      <c r="AB178" s="75">
        <v>2023</v>
      </c>
      <c r="AC178" s="41"/>
    </row>
    <row r="179" spans="1:29" ht="37.5" customHeight="1" x14ac:dyDescent="0.3">
      <c r="A179" s="30"/>
      <c r="B179" s="26">
        <v>0</v>
      </c>
      <c r="C179" s="14">
        <v>1</v>
      </c>
      <c r="D179" s="14">
        <v>1</v>
      </c>
      <c r="E179" s="14">
        <v>0</v>
      </c>
      <c r="F179" s="14">
        <v>7</v>
      </c>
      <c r="G179" s="14">
        <v>0</v>
      </c>
      <c r="H179" s="14">
        <v>2</v>
      </c>
      <c r="I179" s="14">
        <v>0</v>
      </c>
      <c r="J179" s="14">
        <v>1</v>
      </c>
      <c r="K179" s="14">
        <v>2</v>
      </c>
      <c r="L179" s="14">
        <v>0</v>
      </c>
      <c r="M179" s="14">
        <v>6</v>
      </c>
      <c r="N179" s="14">
        <v>1</v>
      </c>
      <c r="O179" s="14">
        <v>8</v>
      </c>
      <c r="P179" s="14">
        <v>0</v>
      </c>
      <c r="Q179" s="14">
        <v>0</v>
      </c>
      <c r="R179" s="14">
        <v>0</v>
      </c>
      <c r="S179" s="54" t="s">
        <v>183</v>
      </c>
      <c r="T179" s="62" t="s">
        <v>13</v>
      </c>
      <c r="U179" s="12">
        <v>0</v>
      </c>
      <c r="V179" s="12">
        <v>4005</v>
      </c>
      <c r="W179" s="12">
        <v>3753.9</v>
      </c>
      <c r="X179" s="12">
        <v>0</v>
      </c>
      <c r="Y179" s="12">
        <v>0</v>
      </c>
      <c r="Z179" s="12">
        <v>0</v>
      </c>
      <c r="AA179" s="12">
        <f t="shared" ref="AA179" si="31">U179+V179+W179+X179+Y179+Z179</f>
        <v>7758.9</v>
      </c>
      <c r="AB179" s="75">
        <v>2023</v>
      </c>
      <c r="AC179" s="41"/>
    </row>
    <row r="180" spans="1:29" ht="40.5" customHeight="1" x14ac:dyDescent="0.3">
      <c r="A180" s="30"/>
      <c r="B180" s="26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54" t="s">
        <v>184</v>
      </c>
      <c r="T180" s="62" t="s">
        <v>28</v>
      </c>
      <c r="U180" s="20">
        <v>0</v>
      </c>
      <c r="V180" s="20">
        <v>13</v>
      </c>
      <c r="W180" s="20">
        <v>8</v>
      </c>
      <c r="X180" s="20">
        <v>0</v>
      </c>
      <c r="Y180" s="20">
        <v>0</v>
      </c>
      <c r="Z180" s="20">
        <v>0</v>
      </c>
      <c r="AA180" s="20">
        <f>SUM(U180:Z180)</f>
        <v>21</v>
      </c>
      <c r="AB180" s="75">
        <v>2023</v>
      </c>
      <c r="AC180" s="41"/>
    </row>
    <row r="181" spans="1:29" ht="60" customHeight="1" x14ac:dyDescent="0.3">
      <c r="A181" s="30"/>
      <c r="B181" s="26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61" t="s">
        <v>185</v>
      </c>
      <c r="T181" s="62" t="s">
        <v>30</v>
      </c>
      <c r="U181" s="20">
        <v>0</v>
      </c>
      <c r="V181" s="20">
        <v>1</v>
      </c>
      <c r="W181" s="20">
        <v>1</v>
      </c>
      <c r="X181" s="20">
        <v>0</v>
      </c>
      <c r="Y181" s="20">
        <v>0</v>
      </c>
      <c r="Z181" s="20">
        <v>0</v>
      </c>
      <c r="AA181" s="20">
        <v>1</v>
      </c>
      <c r="AB181" s="75">
        <v>2023</v>
      </c>
      <c r="AC181" s="41"/>
    </row>
    <row r="182" spans="1:29" ht="57" customHeight="1" x14ac:dyDescent="0.3">
      <c r="A182" s="30"/>
      <c r="B182" s="26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61" t="s">
        <v>196</v>
      </c>
      <c r="T182" s="62" t="s">
        <v>28</v>
      </c>
      <c r="U182" s="20">
        <v>0</v>
      </c>
      <c r="V182" s="20">
        <v>17</v>
      </c>
      <c r="W182" s="20">
        <v>11</v>
      </c>
      <c r="X182" s="20">
        <v>0</v>
      </c>
      <c r="Y182" s="20">
        <v>0</v>
      </c>
      <c r="Z182" s="20">
        <v>0</v>
      </c>
      <c r="AA182" s="20">
        <f>SUM(U182:Z182)</f>
        <v>28</v>
      </c>
      <c r="AB182" s="75">
        <v>2023</v>
      </c>
      <c r="AC182" s="41"/>
    </row>
    <row r="183" spans="1:29" ht="23.25" customHeight="1" x14ac:dyDescent="0.3">
      <c r="A183" s="30"/>
      <c r="B183" s="26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61" t="s">
        <v>197</v>
      </c>
      <c r="T183" s="62" t="s">
        <v>28</v>
      </c>
      <c r="U183" s="20">
        <v>0</v>
      </c>
      <c r="V183" s="20">
        <v>13</v>
      </c>
      <c r="W183" s="20">
        <v>8</v>
      </c>
      <c r="X183" s="20">
        <v>0</v>
      </c>
      <c r="Y183" s="20">
        <v>0</v>
      </c>
      <c r="Z183" s="20">
        <v>0</v>
      </c>
      <c r="AA183" s="20">
        <f>SUM(U183:Z183)</f>
        <v>21</v>
      </c>
      <c r="AB183" s="75">
        <v>2023</v>
      </c>
      <c r="AC183" s="41"/>
    </row>
    <row r="184" spans="1:29" ht="34.5" customHeight="1" x14ac:dyDescent="0.3">
      <c r="A184" s="30"/>
      <c r="B184" s="26">
        <v>0</v>
      </c>
      <c r="C184" s="14">
        <v>4</v>
      </c>
      <c r="D184" s="14">
        <v>3</v>
      </c>
      <c r="E184" s="14">
        <v>0</v>
      </c>
      <c r="F184" s="14">
        <v>7</v>
      </c>
      <c r="G184" s="14">
        <v>0</v>
      </c>
      <c r="H184" s="14">
        <v>2</v>
      </c>
      <c r="I184" s="14">
        <v>0</v>
      </c>
      <c r="J184" s="14">
        <v>1</v>
      </c>
      <c r="K184" s="14">
        <v>2</v>
      </c>
      <c r="L184" s="14">
        <v>0</v>
      </c>
      <c r="M184" s="14">
        <v>7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54" t="s">
        <v>189</v>
      </c>
      <c r="T184" s="62" t="s">
        <v>13</v>
      </c>
      <c r="U184" s="16">
        <f>U186</f>
        <v>0</v>
      </c>
      <c r="V184" s="16">
        <f t="shared" ref="V184:AA184" si="32">V186</f>
        <v>29.4</v>
      </c>
      <c r="W184" s="16">
        <f t="shared" si="32"/>
        <v>0</v>
      </c>
      <c r="X184" s="16">
        <f t="shared" si="32"/>
        <v>0</v>
      </c>
      <c r="Y184" s="16">
        <f t="shared" si="32"/>
        <v>0</v>
      </c>
      <c r="Z184" s="16">
        <f t="shared" si="32"/>
        <v>0</v>
      </c>
      <c r="AA184" s="16">
        <f t="shared" si="32"/>
        <v>29.4</v>
      </c>
      <c r="AB184" s="80">
        <v>2022</v>
      </c>
      <c r="AC184" s="41"/>
    </row>
    <row r="185" spans="1:29" ht="26.25" customHeight="1" x14ac:dyDescent="0.3">
      <c r="A185" s="30"/>
      <c r="B185" s="26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54" t="s">
        <v>190</v>
      </c>
      <c r="T185" s="62" t="s">
        <v>28</v>
      </c>
      <c r="U185" s="20">
        <v>0</v>
      </c>
      <c r="V185" s="20">
        <v>1</v>
      </c>
      <c r="W185" s="20">
        <v>0</v>
      </c>
      <c r="X185" s="20">
        <v>0</v>
      </c>
      <c r="Y185" s="20">
        <v>0</v>
      </c>
      <c r="Z185" s="20">
        <v>0</v>
      </c>
      <c r="AA185" s="20">
        <f>SUM(U185:Z185)</f>
        <v>1</v>
      </c>
      <c r="AB185" s="75">
        <v>2022</v>
      </c>
      <c r="AC185" s="41"/>
    </row>
    <row r="186" spans="1:29" ht="30" customHeight="1" x14ac:dyDescent="0.3">
      <c r="A186" s="30"/>
      <c r="B186" s="26">
        <v>0</v>
      </c>
      <c r="C186" s="14">
        <v>4</v>
      </c>
      <c r="D186" s="14">
        <v>3</v>
      </c>
      <c r="E186" s="14">
        <v>0</v>
      </c>
      <c r="F186" s="14">
        <v>7</v>
      </c>
      <c r="G186" s="14">
        <v>0</v>
      </c>
      <c r="H186" s="14">
        <v>2</v>
      </c>
      <c r="I186" s="14">
        <v>0</v>
      </c>
      <c r="J186" s="14">
        <v>1</v>
      </c>
      <c r="K186" s="14">
        <v>2</v>
      </c>
      <c r="L186" s="14">
        <v>0</v>
      </c>
      <c r="M186" s="14">
        <v>7</v>
      </c>
      <c r="N186" s="14">
        <v>9</v>
      </c>
      <c r="O186" s="14">
        <v>9</v>
      </c>
      <c r="P186" s="14">
        <v>9</v>
      </c>
      <c r="Q186" s="14">
        <v>9</v>
      </c>
      <c r="R186" s="14">
        <v>9</v>
      </c>
      <c r="S186" s="54" t="s">
        <v>198</v>
      </c>
      <c r="T186" s="62" t="s">
        <v>13</v>
      </c>
      <c r="U186" s="12">
        <v>0</v>
      </c>
      <c r="V186" s="12">
        <v>29.4</v>
      </c>
      <c r="W186" s="12">
        <v>0</v>
      </c>
      <c r="X186" s="12">
        <v>0</v>
      </c>
      <c r="Y186" s="12">
        <v>0</v>
      </c>
      <c r="Z186" s="12">
        <v>0</v>
      </c>
      <c r="AA186" s="12">
        <f t="shared" ref="AA186" si="33">U186+V186+W186+X186+Y186+Z186</f>
        <v>29.4</v>
      </c>
      <c r="AB186" s="75">
        <v>2022</v>
      </c>
      <c r="AC186" s="41"/>
    </row>
    <row r="187" spans="1:29" ht="40.5" customHeight="1" x14ac:dyDescent="0.3">
      <c r="A187" s="30"/>
      <c r="B187" s="26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54" t="s">
        <v>192</v>
      </c>
      <c r="T187" s="62" t="s">
        <v>28</v>
      </c>
      <c r="U187" s="20">
        <v>0</v>
      </c>
      <c r="V187" s="20">
        <v>1</v>
      </c>
      <c r="W187" s="20">
        <v>0</v>
      </c>
      <c r="X187" s="20">
        <v>0</v>
      </c>
      <c r="Y187" s="20">
        <v>0</v>
      </c>
      <c r="Z187" s="20">
        <v>0</v>
      </c>
      <c r="AA187" s="20">
        <v>1</v>
      </c>
      <c r="AB187" s="75">
        <v>2022</v>
      </c>
      <c r="AC187" s="41"/>
    </row>
    <row r="188" spans="1:29" ht="61.5" customHeight="1" x14ac:dyDescent="0.3">
      <c r="A188" s="30"/>
      <c r="B188" s="26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61" t="s">
        <v>193</v>
      </c>
      <c r="T188" s="62" t="s">
        <v>30</v>
      </c>
      <c r="U188" s="20">
        <v>0</v>
      </c>
      <c r="V188" s="20">
        <v>1</v>
      </c>
      <c r="W188" s="20">
        <v>0</v>
      </c>
      <c r="X188" s="20">
        <v>0</v>
      </c>
      <c r="Y188" s="20">
        <v>0</v>
      </c>
      <c r="Z188" s="20">
        <v>0</v>
      </c>
      <c r="AA188" s="20">
        <v>1</v>
      </c>
      <c r="AB188" s="75">
        <v>2022</v>
      </c>
      <c r="AC188" s="41"/>
    </row>
    <row r="189" spans="1:29" ht="66" customHeight="1" x14ac:dyDescent="0.3">
      <c r="A189" s="30"/>
      <c r="B189" s="26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54" t="s">
        <v>194</v>
      </c>
      <c r="T189" s="62" t="s">
        <v>28</v>
      </c>
      <c r="U189" s="20">
        <v>0</v>
      </c>
      <c r="V189" s="20">
        <v>1</v>
      </c>
      <c r="W189" s="20">
        <v>0</v>
      </c>
      <c r="X189" s="20">
        <v>0</v>
      </c>
      <c r="Y189" s="20">
        <v>0</v>
      </c>
      <c r="Z189" s="20">
        <v>0</v>
      </c>
      <c r="AA189" s="20">
        <v>1</v>
      </c>
      <c r="AB189" s="75">
        <v>2022</v>
      </c>
      <c r="AC189" s="41"/>
    </row>
    <row r="190" spans="1:29" ht="115.5" customHeight="1" x14ac:dyDescent="0.3">
      <c r="A190" s="30"/>
      <c r="B190" s="26">
        <v>0</v>
      </c>
      <c r="C190" s="14">
        <v>1</v>
      </c>
      <c r="D190" s="14">
        <v>1</v>
      </c>
      <c r="E190" s="14">
        <v>0</v>
      </c>
      <c r="F190" s="14">
        <v>7</v>
      </c>
      <c r="G190" s="14">
        <v>0</v>
      </c>
      <c r="H190" s="14">
        <v>2</v>
      </c>
      <c r="I190" s="14">
        <v>0</v>
      </c>
      <c r="J190" s="14">
        <v>1</v>
      </c>
      <c r="K190" s="14">
        <v>2</v>
      </c>
      <c r="L190" s="14" t="s">
        <v>49</v>
      </c>
      <c r="M190" s="14" t="s">
        <v>226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5" t="s">
        <v>235</v>
      </c>
      <c r="T190" s="7" t="s">
        <v>13</v>
      </c>
      <c r="U190" s="16">
        <v>0</v>
      </c>
      <c r="V190" s="16">
        <v>0</v>
      </c>
      <c r="W190" s="16">
        <f>W192</f>
        <v>8271</v>
      </c>
      <c r="X190" s="16">
        <f t="shared" ref="X190:Z190" si="34">X192</f>
        <v>26216.799999999999</v>
      </c>
      <c r="Y190" s="16">
        <f t="shared" si="34"/>
        <v>26216.799999999999</v>
      </c>
      <c r="Z190" s="16">
        <f t="shared" si="34"/>
        <v>26216.799999999999</v>
      </c>
      <c r="AA190" s="16">
        <f t="shared" ref="AA190" si="35">U190+V190+W190+X190+Y190+Z190</f>
        <v>86921.400000000009</v>
      </c>
      <c r="AB190" s="7">
        <v>2026</v>
      </c>
      <c r="AC190" s="41"/>
    </row>
    <row r="191" spans="1:29" ht="91.5" customHeight="1" x14ac:dyDescent="0.3">
      <c r="A191" s="30"/>
      <c r="B191" s="26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54" t="s">
        <v>232</v>
      </c>
      <c r="T191" s="62" t="s">
        <v>28</v>
      </c>
      <c r="U191" s="20">
        <v>0</v>
      </c>
      <c r="V191" s="20">
        <v>0</v>
      </c>
      <c r="W191" s="20">
        <v>48</v>
      </c>
      <c r="X191" s="20">
        <v>48</v>
      </c>
      <c r="Y191" s="20">
        <v>48</v>
      </c>
      <c r="Z191" s="20">
        <v>48</v>
      </c>
      <c r="AA191" s="20">
        <v>48</v>
      </c>
      <c r="AB191" s="80">
        <v>2026</v>
      </c>
      <c r="AC191" s="41"/>
    </row>
    <row r="192" spans="1:29" ht="63.75" customHeight="1" x14ac:dyDescent="0.3">
      <c r="A192" s="30"/>
      <c r="B192" s="26">
        <v>0</v>
      </c>
      <c r="C192" s="14">
        <v>1</v>
      </c>
      <c r="D192" s="14">
        <v>1</v>
      </c>
      <c r="E192" s="14">
        <v>0</v>
      </c>
      <c r="F192" s="14">
        <v>7</v>
      </c>
      <c r="G192" s="14">
        <v>0</v>
      </c>
      <c r="H192" s="14">
        <v>2</v>
      </c>
      <c r="I192" s="14">
        <v>0</v>
      </c>
      <c r="J192" s="14">
        <v>1</v>
      </c>
      <c r="K192" s="14">
        <v>2</v>
      </c>
      <c r="L192" s="14" t="s">
        <v>49</v>
      </c>
      <c r="M192" s="14" t="s">
        <v>226</v>
      </c>
      <c r="N192" s="14">
        <v>5</v>
      </c>
      <c r="O192" s="14">
        <v>1</v>
      </c>
      <c r="P192" s="14">
        <v>7</v>
      </c>
      <c r="Q192" s="14">
        <v>9</v>
      </c>
      <c r="R192" s="14">
        <v>0</v>
      </c>
      <c r="S192" s="54" t="s">
        <v>227</v>
      </c>
      <c r="T192" s="62" t="s">
        <v>13</v>
      </c>
      <c r="U192" s="12">
        <v>0</v>
      </c>
      <c r="V192" s="12">
        <v>0</v>
      </c>
      <c r="W192" s="12">
        <v>8271</v>
      </c>
      <c r="X192" s="12">
        <v>26216.799999999999</v>
      </c>
      <c r="Y192" s="12">
        <v>26216.799999999999</v>
      </c>
      <c r="Z192" s="12">
        <v>26216.799999999999</v>
      </c>
      <c r="AA192" s="12">
        <f t="shared" ref="AA192" si="36">U192+V192+W192+X192+Y192+Z192</f>
        <v>86921.400000000009</v>
      </c>
      <c r="AB192" s="75">
        <v>2026</v>
      </c>
      <c r="AC192" s="41"/>
    </row>
    <row r="193" spans="1:29" ht="63.75" customHeight="1" x14ac:dyDescent="0.3">
      <c r="A193" s="30"/>
      <c r="B193" s="2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54" t="s">
        <v>229</v>
      </c>
      <c r="T193" s="62" t="s">
        <v>28</v>
      </c>
      <c r="U193" s="20">
        <v>0</v>
      </c>
      <c r="V193" s="20">
        <v>0</v>
      </c>
      <c r="W193" s="20">
        <v>48</v>
      </c>
      <c r="X193" s="20">
        <v>48</v>
      </c>
      <c r="Y193" s="20">
        <v>48</v>
      </c>
      <c r="Z193" s="20">
        <v>48</v>
      </c>
      <c r="AA193" s="20">
        <v>48</v>
      </c>
      <c r="AB193" s="75">
        <v>2026</v>
      </c>
      <c r="AC193" s="41"/>
    </row>
    <row r="194" spans="1:29" ht="90.75" customHeight="1" x14ac:dyDescent="0.3">
      <c r="A194" s="30"/>
      <c r="B194" s="26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54" t="s">
        <v>231</v>
      </c>
      <c r="T194" s="62" t="s">
        <v>30</v>
      </c>
      <c r="U194" s="20">
        <v>0</v>
      </c>
      <c r="V194" s="20">
        <v>0</v>
      </c>
      <c r="W194" s="20">
        <v>1</v>
      </c>
      <c r="X194" s="20">
        <v>1</v>
      </c>
      <c r="Y194" s="20">
        <v>1</v>
      </c>
      <c r="Z194" s="20">
        <v>1</v>
      </c>
      <c r="AA194" s="20">
        <v>1</v>
      </c>
      <c r="AB194" s="75">
        <v>2026</v>
      </c>
      <c r="AC194" s="41"/>
    </row>
    <row r="195" spans="1:29" ht="45.75" customHeight="1" x14ac:dyDescent="0.3">
      <c r="A195" s="30"/>
      <c r="B195" s="26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54" t="s">
        <v>230</v>
      </c>
      <c r="T195" s="62" t="s">
        <v>17</v>
      </c>
      <c r="U195" s="12">
        <v>0</v>
      </c>
      <c r="V195" s="12">
        <v>0</v>
      </c>
      <c r="W195" s="12">
        <v>92.3</v>
      </c>
      <c r="X195" s="12">
        <v>90.6</v>
      </c>
      <c r="Y195" s="12">
        <v>90.6</v>
      </c>
      <c r="Z195" s="12">
        <v>90.6</v>
      </c>
      <c r="AA195" s="12">
        <v>90.6</v>
      </c>
      <c r="AB195" s="75">
        <v>2026</v>
      </c>
      <c r="AC195" s="41"/>
    </row>
    <row r="196" spans="1:29" ht="42" customHeight="1" x14ac:dyDescent="0.3">
      <c r="A196" s="30"/>
      <c r="B196" s="26">
        <v>0</v>
      </c>
      <c r="C196" s="14">
        <v>1</v>
      </c>
      <c r="D196" s="14">
        <v>1</v>
      </c>
      <c r="E196" s="14">
        <v>0</v>
      </c>
      <c r="F196" s="14">
        <v>7</v>
      </c>
      <c r="G196" s="14">
        <v>0</v>
      </c>
      <c r="H196" s="14">
        <v>0</v>
      </c>
      <c r="I196" s="14">
        <v>0</v>
      </c>
      <c r="J196" s="14">
        <v>1</v>
      </c>
      <c r="K196" s="14">
        <v>3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5" t="s">
        <v>73</v>
      </c>
      <c r="T196" s="7" t="s">
        <v>13</v>
      </c>
      <c r="U196" s="16">
        <f>U197+U215+U222</f>
        <v>52703.200000000004</v>
      </c>
      <c r="V196" s="16">
        <f t="shared" ref="V196:AA196" si="37">V197+V215+V222</f>
        <v>59247.6</v>
      </c>
      <c r="W196" s="16">
        <f t="shared" si="37"/>
        <v>71437.7</v>
      </c>
      <c r="X196" s="16">
        <f t="shared" si="37"/>
        <v>65553.799999999988</v>
      </c>
      <c r="Y196" s="16">
        <f t="shared" si="37"/>
        <v>65107.899999999994</v>
      </c>
      <c r="Z196" s="16">
        <f t="shared" si="37"/>
        <v>65107.899999999994</v>
      </c>
      <c r="AA196" s="16">
        <f t="shared" si="37"/>
        <v>379158.10000000003</v>
      </c>
      <c r="AB196" s="77">
        <v>2026</v>
      </c>
      <c r="AC196" s="41"/>
    </row>
    <row r="197" spans="1:29" ht="37.5" x14ac:dyDescent="0.3">
      <c r="A197" s="30"/>
      <c r="B197" s="26">
        <v>0</v>
      </c>
      <c r="C197" s="14">
        <v>1</v>
      </c>
      <c r="D197" s="14">
        <v>1</v>
      </c>
      <c r="E197" s="14">
        <v>0</v>
      </c>
      <c r="F197" s="14">
        <v>7</v>
      </c>
      <c r="G197" s="14">
        <v>0</v>
      </c>
      <c r="H197" s="14">
        <v>3</v>
      </c>
      <c r="I197" s="14">
        <v>0</v>
      </c>
      <c r="J197" s="14">
        <v>1</v>
      </c>
      <c r="K197" s="14">
        <v>3</v>
      </c>
      <c r="L197" s="14">
        <v>0</v>
      </c>
      <c r="M197" s="14">
        <v>1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5" t="s">
        <v>74</v>
      </c>
      <c r="T197" s="62" t="s">
        <v>13</v>
      </c>
      <c r="U197" s="16">
        <f>U199+U200+U201+U202+U206+U207+U209+U211+U212</f>
        <v>49818.8</v>
      </c>
      <c r="V197" s="16">
        <f t="shared" ref="V197:AA197" si="38">V199+V200+V201+V202+V206+V207+V209+V211+V212</f>
        <v>58148.2</v>
      </c>
      <c r="W197" s="16">
        <f t="shared" si="38"/>
        <v>70328.2</v>
      </c>
      <c r="X197" s="16">
        <f t="shared" si="38"/>
        <v>65107.899999999994</v>
      </c>
      <c r="Y197" s="16">
        <f t="shared" si="38"/>
        <v>65107.899999999994</v>
      </c>
      <c r="Z197" s="16">
        <f t="shared" si="38"/>
        <v>65107.899999999994</v>
      </c>
      <c r="AA197" s="16">
        <f t="shared" si="38"/>
        <v>373618.9</v>
      </c>
      <c r="AB197" s="77">
        <v>2026</v>
      </c>
      <c r="AC197" s="41"/>
    </row>
    <row r="198" spans="1:29" ht="57" customHeight="1" x14ac:dyDescent="0.3">
      <c r="A198" s="30"/>
      <c r="B198" s="26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54" t="s">
        <v>75</v>
      </c>
      <c r="T198" s="62" t="s">
        <v>25</v>
      </c>
      <c r="U198" s="20">
        <v>3200</v>
      </c>
      <c r="V198" s="20">
        <v>3200</v>
      </c>
      <c r="W198" s="20">
        <v>3200</v>
      </c>
      <c r="X198" s="20">
        <v>3200</v>
      </c>
      <c r="Y198" s="20">
        <v>3200</v>
      </c>
      <c r="Z198" s="20">
        <v>3200</v>
      </c>
      <c r="AA198" s="20">
        <f>SUM(U198:Z198)</f>
        <v>19200</v>
      </c>
      <c r="AB198" s="75">
        <v>2026</v>
      </c>
      <c r="AC198" s="41"/>
    </row>
    <row r="199" spans="1:29" ht="31.5" customHeight="1" x14ac:dyDescent="0.3">
      <c r="A199" s="30"/>
      <c r="B199" s="26">
        <v>0</v>
      </c>
      <c r="C199" s="14">
        <v>1</v>
      </c>
      <c r="D199" s="14">
        <v>1</v>
      </c>
      <c r="E199" s="14">
        <v>0</v>
      </c>
      <c r="F199" s="14">
        <v>7</v>
      </c>
      <c r="G199" s="14">
        <v>0</v>
      </c>
      <c r="H199" s="14">
        <v>3</v>
      </c>
      <c r="I199" s="14">
        <v>0</v>
      </c>
      <c r="J199" s="14">
        <v>1</v>
      </c>
      <c r="K199" s="14">
        <v>3</v>
      </c>
      <c r="L199" s="14">
        <v>0</v>
      </c>
      <c r="M199" s="14">
        <v>1</v>
      </c>
      <c r="N199" s="14">
        <v>9</v>
      </c>
      <c r="O199" s="14">
        <v>9</v>
      </c>
      <c r="P199" s="14">
        <v>9</v>
      </c>
      <c r="Q199" s="14">
        <v>9</v>
      </c>
      <c r="R199" s="14">
        <v>9</v>
      </c>
      <c r="S199" s="97" t="s">
        <v>76</v>
      </c>
      <c r="T199" s="100" t="s">
        <v>13</v>
      </c>
      <c r="U199" s="92">
        <v>39965.300000000003</v>
      </c>
      <c r="V199" s="92">
        <v>37898.199999999997</v>
      </c>
      <c r="W199" s="92">
        <v>36082.1</v>
      </c>
      <c r="X199" s="92">
        <v>34181.4</v>
      </c>
      <c r="Y199" s="92">
        <v>34181.4</v>
      </c>
      <c r="Z199" s="92">
        <v>34181.4</v>
      </c>
      <c r="AA199" s="12">
        <f t="shared" ref="AA199:AA202" si="39">U199+V199+W199+X199+Y199+Z199</f>
        <v>216489.8</v>
      </c>
      <c r="AB199" s="75">
        <v>2026</v>
      </c>
      <c r="AC199" s="41"/>
    </row>
    <row r="200" spans="1:29" ht="24.75" customHeight="1" x14ac:dyDescent="0.3">
      <c r="A200" s="30"/>
      <c r="B200" s="26">
        <v>0</v>
      </c>
      <c r="C200" s="14">
        <v>1</v>
      </c>
      <c r="D200" s="14">
        <v>1</v>
      </c>
      <c r="E200" s="14">
        <v>1</v>
      </c>
      <c r="F200" s="14">
        <v>0</v>
      </c>
      <c r="G200" s="14">
        <v>0</v>
      </c>
      <c r="H200" s="14">
        <v>4</v>
      </c>
      <c r="I200" s="14">
        <v>0</v>
      </c>
      <c r="J200" s="14">
        <v>1</v>
      </c>
      <c r="K200" s="14">
        <v>3</v>
      </c>
      <c r="L200" s="14">
        <v>0</v>
      </c>
      <c r="M200" s="14">
        <v>1</v>
      </c>
      <c r="N200" s="14">
        <v>9</v>
      </c>
      <c r="O200" s="14">
        <v>9</v>
      </c>
      <c r="P200" s="14">
        <v>9</v>
      </c>
      <c r="Q200" s="14">
        <v>9</v>
      </c>
      <c r="R200" s="14">
        <v>9</v>
      </c>
      <c r="S200" s="98"/>
      <c r="T200" s="101"/>
      <c r="U200" s="92">
        <v>1.3</v>
      </c>
      <c r="V200" s="92">
        <v>0</v>
      </c>
      <c r="W200" s="92">
        <v>0</v>
      </c>
      <c r="X200" s="92">
        <v>0</v>
      </c>
      <c r="Y200" s="92">
        <v>0</v>
      </c>
      <c r="Z200" s="92">
        <v>0</v>
      </c>
      <c r="AA200" s="12">
        <f t="shared" si="39"/>
        <v>1.3</v>
      </c>
      <c r="AB200" s="75">
        <v>2021</v>
      </c>
      <c r="AC200" s="41"/>
    </row>
    <row r="201" spans="1:29" ht="24" customHeight="1" x14ac:dyDescent="0.3">
      <c r="A201" s="30"/>
      <c r="B201" s="26">
        <v>0</v>
      </c>
      <c r="C201" s="14">
        <v>1</v>
      </c>
      <c r="D201" s="14">
        <v>1</v>
      </c>
      <c r="E201" s="14">
        <v>0</v>
      </c>
      <c r="F201" s="14">
        <v>7</v>
      </c>
      <c r="G201" s="14">
        <v>0</v>
      </c>
      <c r="H201" s="14">
        <v>3</v>
      </c>
      <c r="I201" s="14">
        <v>0</v>
      </c>
      <c r="J201" s="14">
        <v>1</v>
      </c>
      <c r="K201" s="14">
        <v>3</v>
      </c>
      <c r="L201" s="14">
        <v>0</v>
      </c>
      <c r="M201" s="14">
        <v>1</v>
      </c>
      <c r="N201" s="14">
        <v>1</v>
      </c>
      <c r="O201" s="14">
        <v>1</v>
      </c>
      <c r="P201" s="14">
        <v>3</v>
      </c>
      <c r="Q201" s="14">
        <v>9</v>
      </c>
      <c r="R201" s="14">
        <v>0</v>
      </c>
      <c r="S201" s="98"/>
      <c r="T201" s="101"/>
      <c r="U201" s="92">
        <v>0</v>
      </c>
      <c r="V201" s="92">
        <v>266.60000000000002</v>
      </c>
      <c r="W201" s="92">
        <v>289.10000000000002</v>
      </c>
      <c r="X201" s="92">
        <v>0</v>
      </c>
      <c r="Y201" s="92">
        <v>0</v>
      </c>
      <c r="Z201" s="92">
        <v>0</v>
      </c>
      <c r="AA201" s="12">
        <f t="shared" si="39"/>
        <v>555.70000000000005</v>
      </c>
      <c r="AB201" s="75">
        <v>2023</v>
      </c>
      <c r="AC201" s="41"/>
    </row>
    <row r="202" spans="1:29" ht="24" customHeight="1" x14ac:dyDescent="0.3">
      <c r="A202" s="30"/>
      <c r="B202" s="26">
        <v>0</v>
      </c>
      <c r="C202" s="14">
        <v>1</v>
      </c>
      <c r="D202" s="14">
        <v>1</v>
      </c>
      <c r="E202" s="14">
        <v>0</v>
      </c>
      <c r="F202" s="14">
        <v>7</v>
      </c>
      <c r="G202" s="14">
        <v>0</v>
      </c>
      <c r="H202" s="14">
        <v>3</v>
      </c>
      <c r="I202" s="14">
        <v>0</v>
      </c>
      <c r="J202" s="14">
        <v>1</v>
      </c>
      <c r="K202" s="14">
        <v>3</v>
      </c>
      <c r="L202" s="14">
        <v>0</v>
      </c>
      <c r="M202" s="14">
        <v>1</v>
      </c>
      <c r="N202" s="14" t="s">
        <v>39</v>
      </c>
      <c r="O202" s="14">
        <v>1</v>
      </c>
      <c r="P202" s="14">
        <v>3</v>
      </c>
      <c r="Q202" s="14">
        <v>9</v>
      </c>
      <c r="R202" s="14">
        <v>0</v>
      </c>
      <c r="S202" s="99"/>
      <c r="T202" s="102"/>
      <c r="U202" s="92">
        <v>0</v>
      </c>
      <c r="V202" s="92">
        <v>2.7</v>
      </c>
      <c r="W202" s="92">
        <v>3</v>
      </c>
      <c r="X202" s="92">
        <v>0</v>
      </c>
      <c r="Y202" s="92">
        <v>0</v>
      </c>
      <c r="Z202" s="92">
        <v>0</v>
      </c>
      <c r="AA202" s="12">
        <f t="shared" si="39"/>
        <v>5.7</v>
      </c>
      <c r="AB202" s="75">
        <v>2023</v>
      </c>
      <c r="AC202" s="41"/>
    </row>
    <row r="203" spans="1:29" ht="37.5" x14ac:dyDescent="0.3">
      <c r="A203" s="30"/>
      <c r="B203" s="26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54" t="s">
        <v>77</v>
      </c>
      <c r="T203" s="62" t="s">
        <v>28</v>
      </c>
      <c r="U203" s="20">
        <v>1</v>
      </c>
      <c r="V203" s="20">
        <v>1</v>
      </c>
      <c r="W203" s="20">
        <v>1</v>
      </c>
      <c r="X203" s="20">
        <v>1</v>
      </c>
      <c r="Y203" s="20">
        <v>1</v>
      </c>
      <c r="Z203" s="20">
        <v>1</v>
      </c>
      <c r="AA203" s="20">
        <v>1</v>
      </c>
      <c r="AB203" s="75">
        <v>2026</v>
      </c>
      <c r="AC203" s="41"/>
    </row>
    <row r="204" spans="1:29" ht="78" customHeight="1" x14ac:dyDescent="0.3">
      <c r="A204" s="30"/>
      <c r="B204" s="26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54" t="s">
        <v>78</v>
      </c>
      <c r="T204" s="62" t="s">
        <v>30</v>
      </c>
      <c r="U204" s="83">
        <v>1</v>
      </c>
      <c r="V204" s="83">
        <v>1</v>
      </c>
      <c r="W204" s="83">
        <v>1</v>
      </c>
      <c r="X204" s="83">
        <v>1</v>
      </c>
      <c r="Y204" s="83">
        <v>1</v>
      </c>
      <c r="Z204" s="83">
        <v>1</v>
      </c>
      <c r="AA204" s="83">
        <v>1</v>
      </c>
      <c r="AB204" s="75">
        <v>2026</v>
      </c>
      <c r="AC204" s="41"/>
    </row>
    <row r="205" spans="1:29" ht="37.5" x14ac:dyDescent="0.3">
      <c r="A205" s="30"/>
      <c r="B205" s="26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54" t="s">
        <v>79</v>
      </c>
      <c r="T205" s="62" t="s">
        <v>17</v>
      </c>
      <c r="U205" s="8">
        <v>15</v>
      </c>
      <c r="V205" s="8">
        <v>15</v>
      </c>
      <c r="W205" s="8">
        <v>15</v>
      </c>
      <c r="X205" s="8">
        <v>15</v>
      </c>
      <c r="Y205" s="8">
        <v>15</v>
      </c>
      <c r="Z205" s="8">
        <v>25</v>
      </c>
      <c r="AA205" s="8">
        <v>100</v>
      </c>
      <c r="AB205" s="75">
        <v>2026</v>
      </c>
      <c r="AC205" s="41"/>
    </row>
    <row r="206" spans="1:29" ht="29.25" customHeight="1" x14ac:dyDescent="0.3">
      <c r="A206" s="30"/>
      <c r="B206" s="26">
        <v>0</v>
      </c>
      <c r="C206" s="14">
        <v>1</v>
      </c>
      <c r="D206" s="14">
        <v>1</v>
      </c>
      <c r="E206" s="14">
        <v>0</v>
      </c>
      <c r="F206" s="14">
        <v>7</v>
      </c>
      <c r="G206" s="14">
        <v>0</v>
      </c>
      <c r="H206" s="14">
        <v>3</v>
      </c>
      <c r="I206" s="14">
        <v>0</v>
      </c>
      <c r="J206" s="14">
        <v>1</v>
      </c>
      <c r="K206" s="14">
        <v>3</v>
      </c>
      <c r="L206" s="14">
        <v>0</v>
      </c>
      <c r="M206" s="14">
        <v>1</v>
      </c>
      <c r="N206" s="14" t="s">
        <v>39</v>
      </c>
      <c r="O206" s="14">
        <v>0</v>
      </c>
      <c r="P206" s="14">
        <v>6</v>
      </c>
      <c r="Q206" s="14">
        <v>9</v>
      </c>
      <c r="R206" s="14">
        <v>0</v>
      </c>
      <c r="S206" s="104" t="s">
        <v>80</v>
      </c>
      <c r="T206" s="105" t="s">
        <v>13</v>
      </c>
      <c r="U206" s="83">
        <v>272.89999999999998</v>
      </c>
      <c r="V206" s="8">
        <v>444.9</v>
      </c>
      <c r="W206" s="8">
        <v>985.4</v>
      </c>
      <c r="X206" s="8">
        <v>701.6</v>
      </c>
      <c r="Y206" s="8">
        <v>701.6</v>
      </c>
      <c r="Z206" s="8">
        <v>701.6</v>
      </c>
      <c r="AA206" s="12">
        <f t="shared" ref="AA206:AA212" si="40">U206+V206+W206+X206+Y206+Z206</f>
        <v>3807.9999999999995</v>
      </c>
      <c r="AB206" s="75">
        <v>2026</v>
      </c>
      <c r="AC206" s="41"/>
    </row>
    <row r="207" spans="1:29" ht="28.5" customHeight="1" x14ac:dyDescent="0.3">
      <c r="A207" s="30"/>
      <c r="B207" s="26">
        <v>0</v>
      </c>
      <c r="C207" s="14">
        <v>1</v>
      </c>
      <c r="D207" s="14">
        <v>1</v>
      </c>
      <c r="E207" s="14">
        <v>0</v>
      </c>
      <c r="F207" s="14">
        <v>7</v>
      </c>
      <c r="G207" s="14">
        <v>0</v>
      </c>
      <c r="H207" s="14">
        <v>3</v>
      </c>
      <c r="I207" s="14">
        <v>0</v>
      </c>
      <c r="J207" s="14">
        <v>1</v>
      </c>
      <c r="K207" s="14">
        <v>3</v>
      </c>
      <c r="L207" s="14">
        <v>0</v>
      </c>
      <c r="M207" s="14">
        <v>1</v>
      </c>
      <c r="N207" s="14">
        <v>1</v>
      </c>
      <c r="O207" s="14">
        <v>0</v>
      </c>
      <c r="P207" s="14">
        <v>6</v>
      </c>
      <c r="Q207" s="14">
        <v>9</v>
      </c>
      <c r="R207" s="14">
        <v>0</v>
      </c>
      <c r="S207" s="104"/>
      <c r="T207" s="105"/>
      <c r="U207" s="12">
        <v>9579.2999999999993</v>
      </c>
      <c r="V207" s="12">
        <v>12956.5</v>
      </c>
      <c r="W207" s="12">
        <v>18722.599999999999</v>
      </c>
      <c r="X207" s="12">
        <v>13328.7</v>
      </c>
      <c r="Y207" s="12">
        <v>13328.7</v>
      </c>
      <c r="Z207" s="12">
        <v>13328.7</v>
      </c>
      <c r="AA207" s="12">
        <f t="shared" si="40"/>
        <v>81244.499999999985</v>
      </c>
      <c r="AB207" s="75">
        <v>2026</v>
      </c>
      <c r="AC207" s="41"/>
    </row>
    <row r="208" spans="1:29" ht="37.5" x14ac:dyDescent="0.3">
      <c r="A208" s="30"/>
      <c r="B208" s="26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54" t="s">
        <v>81</v>
      </c>
      <c r="T208" s="62" t="s">
        <v>25</v>
      </c>
      <c r="U208" s="20">
        <v>59</v>
      </c>
      <c r="V208" s="20">
        <v>70</v>
      </c>
      <c r="W208" s="20">
        <v>70</v>
      </c>
      <c r="X208" s="20">
        <v>70</v>
      </c>
      <c r="Y208" s="20">
        <v>70</v>
      </c>
      <c r="Z208" s="20">
        <v>70</v>
      </c>
      <c r="AA208" s="20">
        <v>70</v>
      </c>
      <c r="AB208" s="75">
        <v>2026</v>
      </c>
      <c r="AC208" s="41"/>
    </row>
    <row r="209" spans="1:29" ht="57" customHeight="1" x14ac:dyDescent="0.3">
      <c r="A209" s="30"/>
      <c r="B209" s="26">
        <v>0</v>
      </c>
      <c r="C209" s="14">
        <v>1</v>
      </c>
      <c r="D209" s="14">
        <v>1</v>
      </c>
      <c r="E209" s="14">
        <v>0</v>
      </c>
      <c r="F209" s="14">
        <v>7</v>
      </c>
      <c r="G209" s="14">
        <v>0</v>
      </c>
      <c r="H209" s="14">
        <v>3</v>
      </c>
      <c r="I209" s="14">
        <v>0</v>
      </c>
      <c r="J209" s="14">
        <v>1</v>
      </c>
      <c r="K209" s="14">
        <v>3</v>
      </c>
      <c r="L209" s="14">
        <v>0</v>
      </c>
      <c r="M209" s="14">
        <v>1</v>
      </c>
      <c r="N209" s="14">
        <v>9</v>
      </c>
      <c r="O209" s="14">
        <v>9</v>
      </c>
      <c r="P209" s="14">
        <v>9</v>
      </c>
      <c r="Q209" s="14">
        <v>9</v>
      </c>
      <c r="R209" s="14">
        <v>9</v>
      </c>
      <c r="S209" s="54" t="s">
        <v>188</v>
      </c>
      <c r="T209" s="62" t="s">
        <v>13</v>
      </c>
      <c r="U209" s="12">
        <v>0</v>
      </c>
      <c r="V209" s="12">
        <v>336.8</v>
      </c>
      <c r="W209" s="12">
        <v>1029.8</v>
      </c>
      <c r="X209" s="12">
        <v>1004.6</v>
      </c>
      <c r="Y209" s="12">
        <v>1004.6</v>
      </c>
      <c r="Z209" s="12">
        <v>1004.6</v>
      </c>
      <c r="AA209" s="12">
        <f t="shared" si="40"/>
        <v>4380.3999999999996</v>
      </c>
      <c r="AB209" s="75">
        <v>2026</v>
      </c>
      <c r="AC209" s="41"/>
    </row>
    <row r="210" spans="1:29" ht="40.5" customHeight="1" x14ac:dyDescent="0.3">
      <c r="A210" s="30"/>
      <c r="B210" s="26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61" t="s">
        <v>195</v>
      </c>
      <c r="T210" s="62" t="s">
        <v>28</v>
      </c>
      <c r="U210" s="20">
        <v>0</v>
      </c>
      <c r="V210" s="20">
        <v>1</v>
      </c>
      <c r="W210" s="20">
        <v>1</v>
      </c>
      <c r="X210" s="20">
        <v>1</v>
      </c>
      <c r="Y210" s="20">
        <v>1</v>
      </c>
      <c r="Z210" s="20">
        <v>1</v>
      </c>
      <c r="AA210" s="20">
        <v>1</v>
      </c>
      <c r="AB210" s="75">
        <v>2026</v>
      </c>
      <c r="AC210" s="41"/>
    </row>
    <row r="211" spans="1:29" ht="33" customHeight="1" x14ac:dyDescent="0.3">
      <c r="A211" s="30"/>
      <c r="B211" s="26">
        <v>0</v>
      </c>
      <c r="C211" s="14">
        <v>1</v>
      </c>
      <c r="D211" s="14">
        <v>1</v>
      </c>
      <c r="E211" s="14">
        <v>0</v>
      </c>
      <c r="F211" s="14">
        <v>7</v>
      </c>
      <c r="G211" s="14">
        <v>0</v>
      </c>
      <c r="H211" s="14">
        <v>3</v>
      </c>
      <c r="I211" s="14">
        <v>0</v>
      </c>
      <c r="J211" s="14">
        <v>1</v>
      </c>
      <c r="K211" s="14">
        <v>3</v>
      </c>
      <c r="L211" s="14">
        <v>0</v>
      </c>
      <c r="M211" s="14">
        <v>1</v>
      </c>
      <c r="N211" s="14">
        <v>4</v>
      </c>
      <c r="O211" s="14">
        <v>0</v>
      </c>
      <c r="P211" s="14">
        <v>0</v>
      </c>
      <c r="Q211" s="14">
        <v>0</v>
      </c>
      <c r="R211" s="14">
        <v>5</v>
      </c>
      <c r="S211" s="117" t="s">
        <v>200</v>
      </c>
      <c r="T211" s="119" t="s">
        <v>13</v>
      </c>
      <c r="U211" s="21">
        <v>0</v>
      </c>
      <c r="V211" s="21">
        <v>6242.5</v>
      </c>
      <c r="W211" s="21">
        <v>13116.2</v>
      </c>
      <c r="X211" s="21">
        <v>15791.6</v>
      </c>
      <c r="Y211" s="21">
        <v>15791.6</v>
      </c>
      <c r="Z211" s="21">
        <v>15791.6</v>
      </c>
      <c r="AA211" s="12">
        <f t="shared" si="40"/>
        <v>66733.5</v>
      </c>
      <c r="AB211" s="76">
        <v>2026</v>
      </c>
      <c r="AC211" s="41"/>
    </row>
    <row r="212" spans="1:29" ht="33" customHeight="1" x14ac:dyDescent="0.3">
      <c r="A212" s="30"/>
      <c r="B212" s="26">
        <v>0</v>
      </c>
      <c r="C212" s="14">
        <v>1</v>
      </c>
      <c r="D212" s="14">
        <v>1</v>
      </c>
      <c r="E212" s="14">
        <v>0</v>
      </c>
      <c r="F212" s="14">
        <v>7</v>
      </c>
      <c r="G212" s="14">
        <v>0</v>
      </c>
      <c r="H212" s="14">
        <v>3</v>
      </c>
      <c r="I212" s="14">
        <v>0</v>
      </c>
      <c r="J212" s="14">
        <v>1</v>
      </c>
      <c r="K212" s="14">
        <v>3</v>
      </c>
      <c r="L212" s="14">
        <v>0</v>
      </c>
      <c r="M212" s="14">
        <v>1</v>
      </c>
      <c r="N212" s="14">
        <v>4</v>
      </c>
      <c r="O212" s="14">
        <v>0</v>
      </c>
      <c r="P212" s="14">
        <v>1</v>
      </c>
      <c r="Q212" s="14">
        <v>5</v>
      </c>
      <c r="R212" s="14">
        <v>5</v>
      </c>
      <c r="S212" s="118"/>
      <c r="T212" s="119"/>
      <c r="U212" s="21">
        <v>0</v>
      </c>
      <c r="V212" s="21">
        <v>0</v>
      </c>
      <c r="W212" s="21">
        <v>100</v>
      </c>
      <c r="X212" s="21">
        <v>100</v>
      </c>
      <c r="Y212" s="21">
        <v>100</v>
      </c>
      <c r="Z212" s="21">
        <v>100</v>
      </c>
      <c r="AA212" s="12">
        <f t="shared" si="40"/>
        <v>400</v>
      </c>
      <c r="AB212" s="76">
        <v>2026</v>
      </c>
      <c r="AC212" s="41"/>
    </row>
    <row r="213" spans="1:29" ht="97.5" customHeight="1" x14ac:dyDescent="0.3">
      <c r="A213" s="30"/>
      <c r="B213" s="2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57" t="s">
        <v>201</v>
      </c>
      <c r="T213" s="65" t="s">
        <v>17</v>
      </c>
      <c r="U213" s="21">
        <v>0</v>
      </c>
      <c r="V213" s="21">
        <v>2</v>
      </c>
      <c r="W213" s="21">
        <v>2</v>
      </c>
      <c r="X213" s="21">
        <v>2</v>
      </c>
      <c r="Y213" s="21">
        <v>2</v>
      </c>
      <c r="Z213" s="21">
        <v>2</v>
      </c>
      <c r="AA213" s="21">
        <v>2</v>
      </c>
      <c r="AB213" s="76">
        <v>2026</v>
      </c>
      <c r="AC213" s="41"/>
    </row>
    <row r="214" spans="1:29" ht="173.25" customHeight="1" x14ac:dyDescent="0.3">
      <c r="A214" s="30"/>
      <c r="B214" s="2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57" t="s">
        <v>207</v>
      </c>
      <c r="T214" s="62" t="s">
        <v>28</v>
      </c>
      <c r="U214" s="82">
        <v>0</v>
      </c>
      <c r="V214" s="82">
        <v>0</v>
      </c>
      <c r="W214" s="82">
        <v>1</v>
      </c>
      <c r="X214" s="82">
        <v>1</v>
      </c>
      <c r="Y214" s="82">
        <v>1</v>
      </c>
      <c r="Z214" s="82">
        <v>1</v>
      </c>
      <c r="AA214" s="82">
        <f>U214+V214+W214+X214+Y214+Z214</f>
        <v>4</v>
      </c>
      <c r="AB214" s="76">
        <v>2026</v>
      </c>
      <c r="AC214" s="41"/>
    </row>
    <row r="215" spans="1:29" ht="56.25" x14ac:dyDescent="0.3">
      <c r="A215" s="30"/>
      <c r="B215" s="26">
        <v>0</v>
      </c>
      <c r="C215" s="14">
        <v>1</v>
      </c>
      <c r="D215" s="14">
        <v>1</v>
      </c>
      <c r="E215" s="14">
        <v>0</v>
      </c>
      <c r="F215" s="14">
        <v>7</v>
      </c>
      <c r="G215" s="14">
        <v>0</v>
      </c>
      <c r="H215" s="14">
        <v>9</v>
      </c>
      <c r="I215" s="14">
        <v>0</v>
      </c>
      <c r="J215" s="14">
        <v>1</v>
      </c>
      <c r="K215" s="14">
        <v>3</v>
      </c>
      <c r="L215" s="14">
        <v>0</v>
      </c>
      <c r="M215" s="14">
        <v>2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5" t="s">
        <v>82</v>
      </c>
      <c r="T215" s="62" t="s">
        <v>13</v>
      </c>
      <c r="U215" s="16">
        <f>U218+U220</f>
        <v>0</v>
      </c>
      <c r="V215" s="16">
        <f t="shared" ref="V215:AA215" si="41">V218+V220</f>
        <v>99.4</v>
      </c>
      <c r="W215" s="16">
        <f t="shared" si="41"/>
        <v>44.8</v>
      </c>
      <c r="X215" s="16">
        <f t="shared" si="41"/>
        <v>0</v>
      </c>
      <c r="Y215" s="16">
        <f t="shared" si="41"/>
        <v>0</v>
      </c>
      <c r="Z215" s="16">
        <f t="shared" si="41"/>
        <v>0</v>
      </c>
      <c r="AA215" s="16">
        <f t="shared" si="41"/>
        <v>144.19999999999999</v>
      </c>
      <c r="AB215" s="7">
        <v>2023</v>
      </c>
      <c r="AC215" s="41"/>
    </row>
    <row r="216" spans="1:29" ht="56.25" x14ac:dyDescent="0.3">
      <c r="A216" s="30"/>
      <c r="B216" s="26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54" t="s">
        <v>135</v>
      </c>
      <c r="T216" s="62" t="s">
        <v>28</v>
      </c>
      <c r="U216" s="82">
        <v>0</v>
      </c>
      <c r="V216" s="82">
        <v>52</v>
      </c>
      <c r="W216" s="82">
        <v>52</v>
      </c>
      <c r="X216" s="82">
        <v>0</v>
      </c>
      <c r="Y216" s="82">
        <v>0</v>
      </c>
      <c r="Z216" s="82">
        <v>0</v>
      </c>
      <c r="AA216" s="82">
        <v>52</v>
      </c>
      <c r="AB216" s="80">
        <v>2023</v>
      </c>
      <c r="AC216" s="41"/>
    </row>
    <row r="217" spans="1:29" ht="56.25" x14ac:dyDescent="0.3">
      <c r="A217" s="30"/>
      <c r="B217" s="26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54" t="s">
        <v>136</v>
      </c>
      <c r="T217" s="62" t="s">
        <v>28</v>
      </c>
      <c r="U217" s="82">
        <v>0</v>
      </c>
      <c r="V217" s="82">
        <v>52</v>
      </c>
      <c r="W217" s="82">
        <v>52</v>
      </c>
      <c r="X217" s="82">
        <v>0</v>
      </c>
      <c r="Y217" s="82">
        <v>0</v>
      </c>
      <c r="Z217" s="82">
        <v>0</v>
      </c>
      <c r="AA217" s="82">
        <v>52</v>
      </c>
      <c r="AB217" s="80">
        <v>2023</v>
      </c>
      <c r="AC217" s="41"/>
    </row>
    <row r="218" spans="1:29" ht="62.25" customHeight="1" x14ac:dyDescent="0.3">
      <c r="A218" s="30"/>
      <c r="B218" s="26">
        <v>0</v>
      </c>
      <c r="C218" s="14">
        <v>1</v>
      </c>
      <c r="D218" s="14">
        <v>1</v>
      </c>
      <c r="E218" s="14">
        <v>0</v>
      </c>
      <c r="F218" s="14">
        <v>7</v>
      </c>
      <c r="G218" s="14">
        <v>0</v>
      </c>
      <c r="H218" s="14">
        <v>9</v>
      </c>
      <c r="I218" s="14">
        <v>0</v>
      </c>
      <c r="J218" s="14">
        <v>1</v>
      </c>
      <c r="K218" s="14">
        <v>3</v>
      </c>
      <c r="L218" s="14">
        <v>0</v>
      </c>
      <c r="M218" s="14">
        <v>2</v>
      </c>
      <c r="N218" s="14">
        <v>9</v>
      </c>
      <c r="O218" s="14">
        <v>9</v>
      </c>
      <c r="P218" s="14">
        <v>9</v>
      </c>
      <c r="Q218" s="14">
        <v>9</v>
      </c>
      <c r="R218" s="14">
        <v>9</v>
      </c>
      <c r="S218" s="54" t="s">
        <v>83</v>
      </c>
      <c r="T218" s="62" t="s">
        <v>13</v>
      </c>
      <c r="U218" s="12">
        <v>0</v>
      </c>
      <c r="V218" s="12">
        <v>99.4</v>
      </c>
      <c r="W218" s="12">
        <v>19.8</v>
      </c>
      <c r="X218" s="12">
        <v>0</v>
      </c>
      <c r="Y218" s="12">
        <v>0</v>
      </c>
      <c r="Z218" s="12">
        <v>0</v>
      </c>
      <c r="AA218" s="12">
        <f>U218+V218+W218+X218+Y218+Z218</f>
        <v>119.2</v>
      </c>
      <c r="AB218" s="75">
        <v>2023</v>
      </c>
      <c r="AC218" s="41"/>
    </row>
    <row r="219" spans="1:29" ht="37.5" x14ac:dyDescent="0.3">
      <c r="A219" s="30"/>
      <c r="B219" s="26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54" t="s">
        <v>84</v>
      </c>
      <c r="T219" s="62" t="s">
        <v>17</v>
      </c>
      <c r="U219" s="12">
        <v>0</v>
      </c>
      <c r="V219" s="12">
        <v>68</v>
      </c>
      <c r="W219" s="12">
        <v>72</v>
      </c>
      <c r="X219" s="12">
        <v>0</v>
      </c>
      <c r="Y219" s="12">
        <v>0</v>
      </c>
      <c r="Z219" s="12">
        <v>0</v>
      </c>
      <c r="AA219" s="12">
        <v>75</v>
      </c>
      <c r="AB219" s="75">
        <v>2023</v>
      </c>
      <c r="AC219" s="41"/>
    </row>
    <row r="220" spans="1:29" ht="23.25" customHeight="1" x14ac:dyDescent="0.3">
      <c r="A220" s="30"/>
      <c r="B220" s="26">
        <v>0</v>
      </c>
      <c r="C220" s="14">
        <v>1</v>
      </c>
      <c r="D220" s="14">
        <v>1</v>
      </c>
      <c r="E220" s="14">
        <v>0</v>
      </c>
      <c r="F220" s="14">
        <v>7</v>
      </c>
      <c r="G220" s="14">
        <v>0</v>
      </c>
      <c r="H220" s="14">
        <v>9</v>
      </c>
      <c r="I220" s="14">
        <v>0</v>
      </c>
      <c r="J220" s="14">
        <v>1</v>
      </c>
      <c r="K220" s="14">
        <v>3</v>
      </c>
      <c r="L220" s="14">
        <v>0</v>
      </c>
      <c r="M220" s="14">
        <v>2</v>
      </c>
      <c r="N220" s="14">
        <v>9</v>
      </c>
      <c r="O220" s="14">
        <v>9</v>
      </c>
      <c r="P220" s="14">
        <v>9</v>
      </c>
      <c r="Q220" s="14">
        <v>9</v>
      </c>
      <c r="R220" s="14">
        <v>9</v>
      </c>
      <c r="S220" s="54" t="s">
        <v>85</v>
      </c>
      <c r="T220" s="62" t="s">
        <v>13</v>
      </c>
      <c r="U220" s="12">
        <v>0</v>
      </c>
      <c r="V220" s="12">
        <v>0</v>
      </c>
      <c r="W220" s="12">
        <v>25</v>
      </c>
      <c r="X220" s="12">
        <v>0</v>
      </c>
      <c r="Y220" s="12">
        <v>0</v>
      </c>
      <c r="Z220" s="12">
        <v>0</v>
      </c>
      <c r="AA220" s="12">
        <f>U220+V220+W220+X220+Y220+Z220</f>
        <v>25</v>
      </c>
      <c r="AB220" s="75">
        <v>2023</v>
      </c>
      <c r="AC220" s="41"/>
    </row>
    <row r="221" spans="1:29" ht="57.75" customHeight="1" x14ac:dyDescent="0.3">
      <c r="A221" s="30"/>
      <c r="B221" s="26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54" t="s">
        <v>86</v>
      </c>
      <c r="T221" s="62" t="s">
        <v>28</v>
      </c>
      <c r="U221" s="20">
        <v>0</v>
      </c>
      <c r="V221" s="20">
        <v>0</v>
      </c>
      <c r="W221" s="20">
        <v>134</v>
      </c>
      <c r="X221" s="20">
        <v>0</v>
      </c>
      <c r="Y221" s="20">
        <v>0</v>
      </c>
      <c r="Z221" s="20">
        <v>0</v>
      </c>
      <c r="AA221" s="20">
        <v>134</v>
      </c>
      <c r="AB221" s="75">
        <v>2023</v>
      </c>
      <c r="AC221" s="41"/>
    </row>
    <row r="222" spans="1:29" ht="39" customHeight="1" x14ac:dyDescent="0.3">
      <c r="A222" s="30"/>
      <c r="B222" s="26">
        <v>0</v>
      </c>
      <c r="C222" s="14">
        <v>1</v>
      </c>
      <c r="D222" s="14">
        <v>1</v>
      </c>
      <c r="E222" s="14">
        <v>0</v>
      </c>
      <c r="F222" s="14">
        <v>7</v>
      </c>
      <c r="G222" s="14">
        <v>0</v>
      </c>
      <c r="H222" s="14">
        <v>3</v>
      </c>
      <c r="I222" s="14">
        <v>0</v>
      </c>
      <c r="J222" s="14">
        <v>1</v>
      </c>
      <c r="K222" s="14">
        <v>3</v>
      </c>
      <c r="L222" s="14">
        <v>0</v>
      </c>
      <c r="M222" s="14">
        <v>3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8" t="s">
        <v>225</v>
      </c>
      <c r="T222" s="65" t="s">
        <v>13</v>
      </c>
      <c r="U222" s="19">
        <f>U224+U228+U231</f>
        <v>2884.4</v>
      </c>
      <c r="V222" s="19">
        <f t="shared" ref="V222:AA222" si="42">V224+V228+V231</f>
        <v>1000</v>
      </c>
      <c r="W222" s="19">
        <f t="shared" si="42"/>
        <v>1064.7</v>
      </c>
      <c r="X222" s="19">
        <f t="shared" si="42"/>
        <v>445.9</v>
      </c>
      <c r="Y222" s="19">
        <f t="shared" si="42"/>
        <v>0</v>
      </c>
      <c r="Z222" s="19">
        <f t="shared" si="42"/>
        <v>0</v>
      </c>
      <c r="AA222" s="19">
        <f t="shared" si="42"/>
        <v>5395</v>
      </c>
      <c r="AB222" s="76">
        <v>2024</v>
      </c>
      <c r="AC222" s="41"/>
    </row>
    <row r="223" spans="1:29" ht="39" customHeight="1" x14ac:dyDescent="0.3">
      <c r="A223" s="30"/>
      <c r="B223" s="26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61" t="s">
        <v>32</v>
      </c>
      <c r="T223" s="65" t="s">
        <v>28</v>
      </c>
      <c r="U223" s="84">
        <v>1</v>
      </c>
      <c r="V223" s="84">
        <v>1</v>
      </c>
      <c r="W223" s="84">
        <v>1</v>
      </c>
      <c r="X223" s="84">
        <v>1</v>
      </c>
      <c r="Y223" s="84">
        <v>0</v>
      </c>
      <c r="Z223" s="84">
        <v>0</v>
      </c>
      <c r="AA223" s="84">
        <v>1</v>
      </c>
      <c r="AB223" s="76">
        <v>2024</v>
      </c>
      <c r="AC223" s="41"/>
    </row>
    <row r="224" spans="1:29" ht="39.75" customHeight="1" x14ac:dyDescent="0.3">
      <c r="A224" s="30"/>
      <c r="B224" s="26">
        <v>0</v>
      </c>
      <c r="C224" s="14">
        <v>1</v>
      </c>
      <c r="D224" s="14">
        <v>1</v>
      </c>
      <c r="E224" s="14">
        <v>0</v>
      </c>
      <c r="F224" s="14">
        <v>7</v>
      </c>
      <c r="G224" s="14">
        <v>0</v>
      </c>
      <c r="H224" s="14">
        <v>3</v>
      </c>
      <c r="I224" s="14">
        <v>0</v>
      </c>
      <c r="J224" s="14">
        <v>1</v>
      </c>
      <c r="K224" s="14">
        <v>3</v>
      </c>
      <c r="L224" s="14">
        <v>0</v>
      </c>
      <c r="M224" s="14">
        <v>3</v>
      </c>
      <c r="N224" s="14">
        <v>9</v>
      </c>
      <c r="O224" s="14">
        <v>9</v>
      </c>
      <c r="P224" s="14">
        <v>9</v>
      </c>
      <c r="Q224" s="14">
        <v>9</v>
      </c>
      <c r="R224" s="14">
        <v>9</v>
      </c>
      <c r="S224" s="61" t="s">
        <v>223</v>
      </c>
      <c r="T224" s="65" t="s">
        <v>13</v>
      </c>
      <c r="U224" s="17">
        <v>0</v>
      </c>
      <c r="V224" s="17">
        <v>0</v>
      </c>
      <c r="W224" s="17">
        <v>41.7</v>
      </c>
      <c r="X224" s="17">
        <v>445.9</v>
      </c>
      <c r="Y224" s="17">
        <v>0</v>
      </c>
      <c r="Z224" s="17">
        <v>0</v>
      </c>
      <c r="AA224" s="17">
        <f t="shared" ref="AA224" si="43">U224+V224+W224+X224+Y224+Z224</f>
        <v>487.59999999999997</v>
      </c>
      <c r="AB224" s="76">
        <v>2024</v>
      </c>
      <c r="AC224" s="41"/>
    </row>
    <row r="225" spans="1:29" ht="39" customHeight="1" x14ac:dyDescent="0.3">
      <c r="A225" s="30"/>
      <c r="B225" s="26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61" t="s">
        <v>206</v>
      </c>
      <c r="T225" s="65" t="s">
        <v>28</v>
      </c>
      <c r="U225" s="82">
        <v>0</v>
      </c>
      <c r="V225" s="82">
        <v>0</v>
      </c>
      <c r="W225" s="82">
        <v>1</v>
      </c>
      <c r="X225" s="82">
        <v>1</v>
      </c>
      <c r="Y225" s="93">
        <v>0</v>
      </c>
      <c r="Z225" s="82">
        <v>0</v>
      </c>
      <c r="AA225" s="82">
        <v>1</v>
      </c>
      <c r="AB225" s="76">
        <v>2023</v>
      </c>
      <c r="AC225" s="41"/>
    </row>
    <row r="226" spans="1:29" ht="57.75" customHeight="1" x14ac:dyDescent="0.3">
      <c r="A226" s="30"/>
      <c r="B226" s="26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61" t="s">
        <v>169</v>
      </c>
      <c r="T226" s="65" t="s">
        <v>30</v>
      </c>
      <c r="U226" s="82">
        <v>1</v>
      </c>
      <c r="V226" s="82">
        <v>0</v>
      </c>
      <c r="W226" s="82">
        <v>0</v>
      </c>
      <c r="X226" s="82">
        <v>0</v>
      </c>
      <c r="Y226" s="82">
        <v>0</v>
      </c>
      <c r="Z226" s="82">
        <v>0</v>
      </c>
      <c r="AA226" s="82">
        <v>1</v>
      </c>
      <c r="AB226" s="76">
        <v>2021</v>
      </c>
      <c r="AC226" s="41"/>
    </row>
    <row r="227" spans="1:29" ht="59.25" customHeight="1" x14ac:dyDescent="0.3">
      <c r="A227" s="30"/>
      <c r="B227" s="26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61" t="s">
        <v>170</v>
      </c>
      <c r="T227" s="65" t="s">
        <v>28</v>
      </c>
      <c r="U227" s="82">
        <v>1</v>
      </c>
      <c r="V227" s="82">
        <v>0</v>
      </c>
      <c r="W227" s="82">
        <v>0</v>
      </c>
      <c r="X227" s="82">
        <v>0</v>
      </c>
      <c r="Y227" s="82">
        <v>0</v>
      </c>
      <c r="Z227" s="82">
        <v>0</v>
      </c>
      <c r="AA227" s="82">
        <v>1</v>
      </c>
      <c r="AB227" s="76">
        <v>2021</v>
      </c>
      <c r="AC227" s="41"/>
    </row>
    <row r="228" spans="1:29" ht="37.5" customHeight="1" x14ac:dyDescent="0.3">
      <c r="A228" s="30"/>
      <c r="B228" s="26">
        <v>0</v>
      </c>
      <c r="C228" s="14">
        <v>1</v>
      </c>
      <c r="D228" s="14">
        <v>1</v>
      </c>
      <c r="E228" s="14">
        <v>0</v>
      </c>
      <c r="F228" s="14">
        <v>7</v>
      </c>
      <c r="G228" s="14">
        <v>0</v>
      </c>
      <c r="H228" s="14">
        <v>3</v>
      </c>
      <c r="I228" s="14">
        <v>0</v>
      </c>
      <c r="J228" s="14">
        <v>1</v>
      </c>
      <c r="K228" s="14">
        <v>3</v>
      </c>
      <c r="L228" s="14">
        <v>0</v>
      </c>
      <c r="M228" s="14">
        <v>3</v>
      </c>
      <c r="N228" s="14">
        <v>9</v>
      </c>
      <c r="O228" s="14">
        <v>9</v>
      </c>
      <c r="P228" s="14">
        <v>9</v>
      </c>
      <c r="Q228" s="14">
        <v>9</v>
      </c>
      <c r="R228" s="14">
        <v>9</v>
      </c>
      <c r="S228" s="61" t="s">
        <v>171</v>
      </c>
      <c r="T228" s="65" t="s">
        <v>13</v>
      </c>
      <c r="U228" s="21">
        <v>2884.4</v>
      </c>
      <c r="V228" s="21">
        <v>0</v>
      </c>
      <c r="W228" s="21">
        <v>1023</v>
      </c>
      <c r="X228" s="21">
        <v>0</v>
      </c>
      <c r="Y228" s="21">
        <v>0</v>
      </c>
      <c r="Z228" s="21">
        <v>0</v>
      </c>
      <c r="AA228" s="21">
        <f t="shared" ref="AA228" si="44">U228+V228+W228+X228+Y228+Z228</f>
        <v>3907.4</v>
      </c>
      <c r="AB228" s="76">
        <v>2023</v>
      </c>
      <c r="AC228" s="41"/>
    </row>
    <row r="229" spans="1:29" ht="53.25" customHeight="1" x14ac:dyDescent="0.3">
      <c r="A229" s="30"/>
      <c r="B229" s="26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61" t="s">
        <v>172</v>
      </c>
      <c r="T229" s="65" t="s">
        <v>28</v>
      </c>
      <c r="U229" s="82">
        <v>1</v>
      </c>
      <c r="V229" s="82">
        <v>0</v>
      </c>
      <c r="W229" s="82">
        <v>1</v>
      </c>
      <c r="X229" s="82">
        <v>0</v>
      </c>
      <c r="Y229" s="82">
        <v>0</v>
      </c>
      <c r="Z229" s="82">
        <v>0</v>
      </c>
      <c r="AA229" s="82">
        <v>1</v>
      </c>
      <c r="AB229" s="76">
        <v>2023</v>
      </c>
      <c r="AC229" s="41"/>
    </row>
    <row r="230" spans="1:29" ht="81.75" customHeight="1" x14ac:dyDescent="0.3">
      <c r="A230" s="30"/>
      <c r="B230" s="26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61" t="s">
        <v>224</v>
      </c>
      <c r="T230" s="65" t="s">
        <v>28</v>
      </c>
      <c r="U230" s="82">
        <v>0</v>
      </c>
      <c r="V230" s="82">
        <v>0</v>
      </c>
      <c r="W230" s="82">
        <v>1</v>
      </c>
      <c r="X230" s="82">
        <v>0</v>
      </c>
      <c r="Y230" s="82">
        <v>0</v>
      </c>
      <c r="Z230" s="82">
        <v>0</v>
      </c>
      <c r="AA230" s="82">
        <v>1</v>
      </c>
      <c r="AB230" s="76">
        <v>2023</v>
      </c>
      <c r="AC230" s="41"/>
    </row>
    <row r="231" spans="1:29" ht="27" customHeight="1" x14ac:dyDescent="0.3">
      <c r="A231" s="30"/>
      <c r="B231" s="26">
        <v>0</v>
      </c>
      <c r="C231" s="14">
        <v>1</v>
      </c>
      <c r="D231" s="14">
        <v>1</v>
      </c>
      <c r="E231" s="14">
        <v>0</v>
      </c>
      <c r="F231" s="14">
        <v>7</v>
      </c>
      <c r="G231" s="14">
        <v>0</v>
      </c>
      <c r="H231" s="14">
        <v>3</v>
      </c>
      <c r="I231" s="14">
        <v>0</v>
      </c>
      <c r="J231" s="14">
        <v>1</v>
      </c>
      <c r="K231" s="14">
        <v>3</v>
      </c>
      <c r="L231" s="14">
        <v>0</v>
      </c>
      <c r="M231" s="14">
        <v>3</v>
      </c>
      <c r="N231" s="14">
        <v>1</v>
      </c>
      <c r="O231" s="14">
        <v>1</v>
      </c>
      <c r="P231" s="14">
        <v>1</v>
      </c>
      <c r="Q231" s="14">
        <v>8</v>
      </c>
      <c r="R231" s="14">
        <v>0</v>
      </c>
      <c r="S231" s="61" t="s">
        <v>181</v>
      </c>
      <c r="T231" s="65" t="s">
        <v>13</v>
      </c>
      <c r="U231" s="21">
        <v>0</v>
      </c>
      <c r="V231" s="21">
        <v>1000</v>
      </c>
      <c r="W231" s="21">
        <v>0</v>
      </c>
      <c r="X231" s="21">
        <v>0</v>
      </c>
      <c r="Y231" s="21">
        <v>0</v>
      </c>
      <c r="Z231" s="21">
        <v>0</v>
      </c>
      <c r="AA231" s="21">
        <f t="shared" ref="AA231" si="45">U231+V231+W231+X231+Y231+Z231</f>
        <v>1000</v>
      </c>
      <c r="AB231" s="76">
        <v>2022</v>
      </c>
      <c r="AC231" s="41"/>
    </row>
    <row r="232" spans="1:29" ht="47.25" customHeight="1" x14ac:dyDescent="0.3">
      <c r="A232" s="30"/>
      <c r="B232" s="26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61" t="s">
        <v>182</v>
      </c>
      <c r="T232" s="65" t="s">
        <v>28</v>
      </c>
      <c r="U232" s="82">
        <v>0</v>
      </c>
      <c r="V232" s="82">
        <v>1</v>
      </c>
      <c r="W232" s="82">
        <v>0</v>
      </c>
      <c r="X232" s="82">
        <v>0</v>
      </c>
      <c r="Y232" s="82">
        <v>0</v>
      </c>
      <c r="Z232" s="82">
        <v>0</v>
      </c>
      <c r="AA232" s="82">
        <v>1</v>
      </c>
      <c r="AB232" s="76">
        <v>2022</v>
      </c>
      <c r="AC232" s="41"/>
    </row>
    <row r="233" spans="1:29" s="10" customFormat="1" ht="54" customHeight="1" x14ac:dyDescent="0.3">
      <c r="A233" s="30"/>
      <c r="B233" s="26">
        <v>0</v>
      </c>
      <c r="C233" s="14">
        <v>1</v>
      </c>
      <c r="D233" s="14">
        <v>1</v>
      </c>
      <c r="E233" s="14">
        <v>0</v>
      </c>
      <c r="F233" s="14">
        <v>7</v>
      </c>
      <c r="G233" s="14">
        <v>0</v>
      </c>
      <c r="H233" s="14">
        <v>0</v>
      </c>
      <c r="I233" s="14">
        <v>0</v>
      </c>
      <c r="J233" s="14">
        <v>1</v>
      </c>
      <c r="K233" s="14">
        <v>4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32" t="s">
        <v>87</v>
      </c>
      <c r="T233" s="33" t="s">
        <v>13</v>
      </c>
      <c r="U233" s="16">
        <f t="shared" ref="U233:AA233" si="46">U234+U269</f>
        <v>96213.1</v>
      </c>
      <c r="V233" s="16">
        <f t="shared" si="46"/>
        <v>94705.200000000012</v>
      </c>
      <c r="W233" s="16">
        <f t="shared" si="46"/>
        <v>122105.2</v>
      </c>
      <c r="X233" s="16">
        <f t="shared" si="46"/>
        <v>119646.7</v>
      </c>
      <c r="Y233" s="16">
        <f t="shared" si="46"/>
        <v>119365</v>
      </c>
      <c r="Z233" s="16">
        <f t="shared" si="46"/>
        <v>119922.2</v>
      </c>
      <c r="AA233" s="16">
        <f t="shared" si="46"/>
        <v>671957.39999999991</v>
      </c>
      <c r="AB233" s="77">
        <v>2026</v>
      </c>
      <c r="AC233" s="41"/>
    </row>
    <row r="234" spans="1:29" s="11" customFormat="1" ht="39" customHeight="1" x14ac:dyDescent="0.3">
      <c r="A234" s="30"/>
      <c r="B234" s="26">
        <v>0</v>
      </c>
      <c r="C234" s="14">
        <v>1</v>
      </c>
      <c r="D234" s="14">
        <v>1</v>
      </c>
      <c r="E234" s="14">
        <v>0</v>
      </c>
      <c r="F234" s="14">
        <v>7</v>
      </c>
      <c r="G234" s="14">
        <v>0</v>
      </c>
      <c r="H234" s="14">
        <v>0</v>
      </c>
      <c r="I234" s="14">
        <v>0</v>
      </c>
      <c r="J234" s="14">
        <v>1</v>
      </c>
      <c r="K234" s="14">
        <v>4</v>
      </c>
      <c r="L234" s="14">
        <v>0</v>
      </c>
      <c r="M234" s="14">
        <v>1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32" t="s">
        <v>88</v>
      </c>
      <c r="T234" s="63" t="s">
        <v>13</v>
      </c>
      <c r="U234" s="16">
        <f t="shared" ref="U234:AA234" si="47">U237+U238+U239+U240+U241+U242+U245+U246+U247+U248+U251+U252+U253+U256+U257+U258+U261+U262+U264+U266+U267</f>
        <v>83451.200000000012</v>
      </c>
      <c r="V234" s="16">
        <f t="shared" si="47"/>
        <v>86184.6</v>
      </c>
      <c r="W234" s="16">
        <f t="shared" si="47"/>
        <v>108039.2</v>
      </c>
      <c r="X234" s="16">
        <f t="shared" si="47"/>
        <v>116765.4</v>
      </c>
      <c r="Y234" s="16">
        <f t="shared" si="47"/>
        <v>116765.4</v>
      </c>
      <c r="Z234" s="16">
        <f t="shared" si="47"/>
        <v>116765.4</v>
      </c>
      <c r="AA234" s="16">
        <f t="shared" si="47"/>
        <v>627971.19999999995</v>
      </c>
      <c r="AB234" s="77">
        <v>2026</v>
      </c>
      <c r="AC234" s="41"/>
    </row>
    <row r="235" spans="1:29" ht="37.5" x14ac:dyDescent="0.3">
      <c r="A235" s="30"/>
      <c r="B235" s="26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54" t="s">
        <v>89</v>
      </c>
      <c r="T235" s="62" t="s">
        <v>28</v>
      </c>
      <c r="U235" s="83">
        <v>61</v>
      </c>
      <c r="V235" s="83">
        <v>61</v>
      </c>
      <c r="W235" s="83">
        <v>60</v>
      </c>
      <c r="X235" s="83">
        <v>62</v>
      </c>
      <c r="Y235" s="83">
        <v>62</v>
      </c>
      <c r="Z235" s="83">
        <v>62</v>
      </c>
      <c r="AA235" s="83">
        <v>62</v>
      </c>
      <c r="AB235" s="75">
        <v>2026</v>
      </c>
      <c r="AC235" s="41"/>
    </row>
    <row r="236" spans="1:29" ht="43.5" customHeight="1" x14ac:dyDescent="0.3">
      <c r="A236" s="30"/>
      <c r="B236" s="26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54" t="s">
        <v>90</v>
      </c>
      <c r="T236" s="62" t="s">
        <v>17</v>
      </c>
      <c r="U236" s="8">
        <v>60</v>
      </c>
      <c r="V236" s="8">
        <v>60</v>
      </c>
      <c r="W236" s="8">
        <v>60</v>
      </c>
      <c r="X236" s="8">
        <v>60</v>
      </c>
      <c r="Y236" s="8">
        <v>60</v>
      </c>
      <c r="Z236" s="8">
        <v>60</v>
      </c>
      <c r="AA236" s="8">
        <v>60</v>
      </c>
      <c r="AB236" s="75">
        <v>2026</v>
      </c>
      <c r="AC236" s="41"/>
    </row>
    <row r="237" spans="1:29" ht="18.75" customHeight="1" x14ac:dyDescent="0.3">
      <c r="A237" s="30"/>
      <c r="B237" s="26">
        <v>0</v>
      </c>
      <c r="C237" s="14">
        <v>1</v>
      </c>
      <c r="D237" s="14">
        <v>1</v>
      </c>
      <c r="E237" s="14">
        <v>0</v>
      </c>
      <c r="F237" s="14">
        <v>7</v>
      </c>
      <c r="G237" s="14">
        <v>0</v>
      </c>
      <c r="H237" s="14">
        <v>7</v>
      </c>
      <c r="I237" s="14">
        <v>0</v>
      </c>
      <c r="J237" s="14">
        <v>1</v>
      </c>
      <c r="K237" s="14">
        <v>4</v>
      </c>
      <c r="L237" s="14">
        <v>0</v>
      </c>
      <c r="M237" s="14">
        <v>1</v>
      </c>
      <c r="N237" s="14">
        <v>9</v>
      </c>
      <c r="O237" s="14">
        <v>9</v>
      </c>
      <c r="P237" s="14">
        <v>9</v>
      </c>
      <c r="Q237" s="14">
        <v>9</v>
      </c>
      <c r="R237" s="14">
        <v>9</v>
      </c>
      <c r="S237" s="116" t="s">
        <v>91</v>
      </c>
      <c r="T237" s="105" t="s">
        <v>13</v>
      </c>
      <c r="U237" s="12">
        <v>31432.2</v>
      </c>
      <c r="V237" s="12">
        <v>33991.1</v>
      </c>
      <c r="W237" s="12">
        <v>0</v>
      </c>
      <c r="X237" s="12">
        <v>0</v>
      </c>
      <c r="Y237" s="12">
        <v>0</v>
      </c>
      <c r="Z237" s="12">
        <v>0</v>
      </c>
      <c r="AA237" s="12">
        <f t="shared" ref="AA237:AA242" si="48">U237+V237+W237+X237+Y237+Z237</f>
        <v>65423.3</v>
      </c>
      <c r="AB237" s="75">
        <v>2022</v>
      </c>
      <c r="AC237" s="41"/>
    </row>
    <row r="238" spans="1:29" ht="18.75" customHeight="1" x14ac:dyDescent="0.3">
      <c r="A238" s="30"/>
      <c r="B238" s="26">
        <v>0</v>
      </c>
      <c r="C238" s="14">
        <v>1</v>
      </c>
      <c r="D238" s="14">
        <v>1</v>
      </c>
      <c r="E238" s="14">
        <v>0</v>
      </c>
      <c r="F238" s="14">
        <v>7</v>
      </c>
      <c r="G238" s="14">
        <v>0</v>
      </c>
      <c r="H238" s="14">
        <v>7</v>
      </c>
      <c r="I238" s="14">
        <v>0</v>
      </c>
      <c r="J238" s="14">
        <v>1</v>
      </c>
      <c r="K238" s="14">
        <v>4</v>
      </c>
      <c r="L238" s="14">
        <v>0</v>
      </c>
      <c r="M238" s="14">
        <v>1</v>
      </c>
      <c r="N238" s="14" t="s">
        <v>39</v>
      </c>
      <c r="O238" s="14">
        <v>0</v>
      </c>
      <c r="P238" s="14">
        <v>2</v>
      </c>
      <c r="Q238" s="14">
        <v>4</v>
      </c>
      <c r="R238" s="14">
        <v>0</v>
      </c>
      <c r="S238" s="116"/>
      <c r="T238" s="105"/>
      <c r="U238" s="12">
        <v>5407.5</v>
      </c>
      <c r="V238" s="12">
        <v>5407.5</v>
      </c>
      <c r="W238" s="12">
        <v>0</v>
      </c>
      <c r="X238" s="12">
        <v>0</v>
      </c>
      <c r="Y238" s="12">
        <v>0</v>
      </c>
      <c r="Z238" s="12">
        <v>0</v>
      </c>
      <c r="AA238" s="12">
        <f t="shared" si="48"/>
        <v>10815</v>
      </c>
      <c r="AB238" s="75">
        <v>2022</v>
      </c>
      <c r="AC238" s="41"/>
    </row>
    <row r="239" spans="1:29" ht="18.75" customHeight="1" x14ac:dyDescent="0.3">
      <c r="A239" s="30"/>
      <c r="B239" s="26">
        <v>0</v>
      </c>
      <c r="C239" s="14">
        <v>1</v>
      </c>
      <c r="D239" s="14">
        <v>1</v>
      </c>
      <c r="E239" s="14">
        <v>0</v>
      </c>
      <c r="F239" s="14">
        <v>7</v>
      </c>
      <c r="G239" s="14">
        <v>0</v>
      </c>
      <c r="H239" s="14">
        <v>7</v>
      </c>
      <c r="I239" s="14">
        <v>0</v>
      </c>
      <c r="J239" s="14">
        <v>1</v>
      </c>
      <c r="K239" s="14">
        <v>4</v>
      </c>
      <c r="L239" s="14">
        <v>0</v>
      </c>
      <c r="M239" s="14">
        <v>1</v>
      </c>
      <c r="N239" s="14">
        <v>1</v>
      </c>
      <c r="O239" s="14">
        <v>0</v>
      </c>
      <c r="P239" s="14">
        <v>2</v>
      </c>
      <c r="Q239" s="14">
        <v>4</v>
      </c>
      <c r="R239" s="14">
        <v>0</v>
      </c>
      <c r="S239" s="116"/>
      <c r="T239" s="105"/>
      <c r="U239" s="12">
        <v>30368</v>
      </c>
      <c r="V239" s="94">
        <v>32150.3</v>
      </c>
      <c r="W239" s="94">
        <v>0</v>
      </c>
      <c r="X239" s="94">
        <v>0</v>
      </c>
      <c r="Y239" s="94">
        <v>0</v>
      </c>
      <c r="Z239" s="94">
        <v>0</v>
      </c>
      <c r="AA239" s="12">
        <f t="shared" si="48"/>
        <v>62518.3</v>
      </c>
      <c r="AB239" s="75">
        <v>2022</v>
      </c>
      <c r="AC239" s="41"/>
    </row>
    <row r="240" spans="1:29" s="11" customFormat="1" ht="18.75" customHeight="1" x14ac:dyDescent="0.3">
      <c r="A240" s="30"/>
      <c r="B240" s="26">
        <v>0</v>
      </c>
      <c r="C240" s="14">
        <v>1</v>
      </c>
      <c r="D240" s="14">
        <v>1</v>
      </c>
      <c r="E240" s="14">
        <v>0</v>
      </c>
      <c r="F240" s="14">
        <v>7</v>
      </c>
      <c r="G240" s="14">
        <v>0</v>
      </c>
      <c r="H240" s="14">
        <v>9</v>
      </c>
      <c r="I240" s="14">
        <v>0</v>
      </c>
      <c r="J240" s="14">
        <v>1</v>
      </c>
      <c r="K240" s="14">
        <v>4</v>
      </c>
      <c r="L240" s="14">
        <v>0</v>
      </c>
      <c r="M240" s="14">
        <v>1</v>
      </c>
      <c r="N240" s="14">
        <v>9</v>
      </c>
      <c r="O240" s="14">
        <v>9</v>
      </c>
      <c r="P240" s="14">
        <v>9</v>
      </c>
      <c r="Q240" s="14">
        <v>9</v>
      </c>
      <c r="R240" s="14">
        <v>9</v>
      </c>
      <c r="S240" s="116"/>
      <c r="T240" s="105"/>
      <c r="U240" s="12">
        <v>0</v>
      </c>
      <c r="V240" s="94">
        <v>0</v>
      </c>
      <c r="W240" s="12">
        <v>41383.1</v>
      </c>
      <c r="X240" s="12">
        <v>45492.1</v>
      </c>
      <c r="Y240" s="12">
        <v>45492.1</v>
      </c>
      <c r="Z240" s="12">
        <v>45492.1</v>
      </c>
      <c r="AA240" s="12">
        <f t="shared" si="48"/>
        <v>177859.4</v>
      </c>
      <c r="AB240" s="75">
        <v>2026</v>
      </c>
      <c r="AC240" s="41"/>
    </row>
    <row r="241" spans="1:29" s="11" customFormat="1" ht="18.75" customHeight="1" x14ac:dyDescent="0.3">
      <c r="A241" s="30"/>
      <c r="B241" s="26">
        <v>0</v>
      </c>
      <c r="C241" s="14">
        <v>1</v>
      </c>
      <c r="D241" s="14">
        <v>1</v>
      </c>
      <c r="E241" s="14">
        <v>0</v>
      </c>
      <c r="F241" s="14">
        <v>7</v>
      </c>
      <c r="G241" s="14">
        <v>0</v>
      </c>
      <c r="H241" s="14">
        <v>9</v>
      </c>
      <c r="I241" s="14">
        <v>0</v>
      </c>
      <c r="J241" s="14">
        <v>1</v>
      </c>
      <c r="K241" s="14">
        <v>4</v>
      </c>
      <c r="L241" s="14">
        <v>0</v>
      </c>
      <c r="M241" s="14">
        <v>1</v>
      </c>
      <c r="N241" s="14" t="s">
        <v>39</v>
      </c>
      <c r="O241" s="14">
        <v>0</v>
      </c>
      <c r="P241" s="14">
        <v>2</v>
      </c>
      <c r="Q241" s="14">
        <v>4</v>
      </c>
      <c r="R241" s="14">
        <v>0</v>
      </c>
      <c r="S241" s="116"/>
      <c r="T241" s="105"/>
      <c r="U241" s="12">
        <v>0</v>
      </c>
      <c r="V241" s="94">
        <v>0</v>
      </c>
      <c r="W241" s="12">
        <v>6960.2</v>
      </c>
      <c r="X241" s="12">
        <v>7430.6</v>
      </c>
      <c r="Y241" s="12">
        <v>7430.6</v>
      </c>
      <c r="Z241" s="12">
        <v>7430.6</v>
      </c>
      <c r="AA241" s="12">
        <f t="shared" si="48"/>
        <v>29252</v>
      </c>
      <c r="AB241" s="75">
        <v>2026</v>
      </c>
      <c r="AC241" s="41"/>
    </row>
    <row r="242" spans="1:29" s="11" customFormat="1" ht="18.75" customHeight="1" x14ac:dyDescent="0.3">
      <c r="A242" s="30"/>
      <c r="B242" s="26">
        <v>0</v>
      </c>
      <c r="C242" s="14">
        <v>1</v>
      </c>
      <c r="D242" s="14">
        <v>1</v>
      </c>
      <c r="E242" s="14">
        <v>0</v>
      </c>
      <c r="F242" s="14">
        <v>7</v>
      </c>
      <c r="G242" s="14">
        <v>0</v>
      </c>
      <c r="H242" s="14">
        <v>9</v>
      </c>
      <c r="I242" s="14">
        <v>0</v>
      </c>
      <c r="J242" s="14">
        <v>1</v>
      </c>
      <c r="K242" s="14">
        <v>4</v>
      </c>
      <c r="L242" s="14">
        <v>0</v>
      </c>
      <c r="M242" s="14">
        <v>1</v>
      </c>
      <c r="N242" s="14">
        <v>1</v>
      </c>
      <c r="O242" s="14">
        <v>0</v>
      </c>
      <c r="P242" s="14">
        <v>2</v>
      </c>
      <c r="Q242" s="14">
        <v>4</v>
      </c>
      <c r="R242" s="14">
        <v>0</v>
      </c>
      <c r="S242" s="116"/>
      <c r="T242" s="105"/>
      <c r="U242" s="12">
        <v>0</v>
      </c>
      <c r="V242" s="94">
        <v>0</v>
      </c>
      <c r="W242" s="94">
        <v>35598</v>
      </c>
      <c r="X242" s="94">
        <v>35090.6</v>
      </c>
      <c r="Y242" s="94">
        <v>35090.6</v>
      </c>
      <c r="Z242" s="94">
        <v>35090.6</v>
      </c>
      <c r="AA242" s="12">
        <f t="shared" si="48"/>
        <v>140869.80000000002</v>
      </c>
      <c r="AB242" s="75">
        <v>2026</v>
      </c>
      <c r="AC242" s="41"/>
    </row>
    <row r="243" spans="1:29" ht="24" customHeight="1" x14ac:dyDescent="0.3">
      <c r="A243" s="30"/>
      <c r="B243" s="26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54" t="s">
        <v>92</v>
      </c>
      <c r="T243" s="62" t="s">
        <v>28</v>
      </c>
      <c r="U243" s="20">
        <v>8</v>
      </c>
      <c r="V243" s="20">
        <v>8</v>
      </c>
      <c r="W243" s="20">
        <v>9</v>
      </c>
      <c r="X243" s="20">
        <v>9</v>
      </c>
      <c r="Y243" s="20">
        <v>9</v>
      </c>
      <c r="Z243" s="20">
        <v>9</v>
      </c>
      <c r="AA243" s="20">
        <v>9</v>
      </c>
      <c r="AB243" s="75">
        <v>2026</v>
      </c>
      <c r="AC243" s="41"/>
    </row>
    <row r="244" spans="1:29" ht="57.75" customHeight="1" x14ac:dyDescent="0.3">
      <c r="A244" s="30"/>
      <c r="B244" s="26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54" t="s">
        <v>93</v>
      </c>
      <c r="T244" s="62" t="s">
        <v>25</v>
      </c>
      <c r="U244" s="20">
        <v>3988</v>
      </c>
      <c r="V244" s="95">
        <v>6034</v>
      </c>
      <c r="W244" s="95">
        <v>6004</v>
      </c>
      <c r="X244" s="95">
        <v>5396</v>
      </c>
      <c r="Y244" s="95">
        <v>5396</v>
      </c>
      <c r="Z244" s="95">
        <v>5396</v>
      </c>
      <c r="AA244" s="20">
        <f>SUM(U244:Z244)</f>
        <v>32214</v>
      </c>
      <c r="AB244" s="75">
        <v>2026</v>
      </c>
      <c r="AC244" s="41"/>
    </row>
    <row r="245" spans="1:29" ht="30" customHeight="1" x14ac:dyDescent="0.3">
      <c r="A245" s="30"/>
      <c r="B245" s="26">
        <v>0</v>
      </c>
      <c r="C245" s="14">
        <v>1</v>
      </c>
      <c r="D245" s="14">
        <v>1</v>
      </c>
      <c r="E245" s="14">
        <v>0</v>
      </c>
      <c r="F245" s="14">
        <v>7</v>
      </c>
      <c r="G245" s="14">
        <v>0</v>
      </c>
      <c r="H245" s="14">
        <v>7</v>
      </c>
      <c r="I245" s="14">
        <v>0</v>
      </c>
      <c r="J245" s="14">
        <v>1</v>
      </c>
      <c r="K245" s="14">
        <v>4</v>
      </c>
      <c r="L245" s="14">
        <v>0</v>
      </c>
      <c r="M245" s="14">
        <v>1</v>
      </c>
      <c r="N245" s="14">
        <v>9</v>
      </c>
      <c r="O245" s="14">
        <v>9</v>
      </c>
      <c r="P245" s="14">
        <v>9</v>
      </c>
      <c r="Q245" s="14">
        <v>9</v>
      </c>
      <c r="R245" s="14">
        <v>9</v>
      </c>
      <c r="S245" s="103" t="s">
        <v>94</v>
      </c>
      <c r="T245" s="105" t="s">
        <v>13</v>
      </c>
      <c r="U245" s="12">
        <v>815.6</v>
      </c>
      <c r="V245" s="12">
        <v>877.8</v>
      </c>
      <c r="W245" s="12">
        <v>0</v>
      </c>
      <c r="X245" s="12">
        <v>0</v>
      </c>
      <c r="Y245" s="12">
        <v>0</v>
      </c>
      <c r="Z245" s="12">
        <v>0</v>
      </c>
      <c r="AA245" s="12">
        <f t="shared" ref="AA245:AA248" si="49">U245+V245+W245+X245+Y245+Z245</f>
        <v>1693.4</v>
      </c>
      <c r="AB245" s="75">
        <v>2022</v>
      </c>
      <c r="AC245" s="41"/>
    </row>
    <row r="246" spans="1:29" ht="18.75" customHeight="1" x14ac:dyDescent="0.3">
      <c r="A246" s="30"/>
      <c r="B246" s="26">
        <v>0</v>
      </c>
      <c r="C246" s="14">
        <v>1</v>
      </c>
      <c r="D246" s="14">
        <v>1</v>
      </c>
      <c r="E246" s="14">
        <v>0</v>
      </c>
      <c r="F246" s="14">
        <v>7</v>
      </c>
      <c r="G246" s="14">
        <v>0</v>
      </c>
      <c r="H246" s="14">
        <v>7</v>
      </c>
      <c r="I246" s="14">
        <v>0</v>
      </c>
      <c r="J246" s="14">
        <v>1</v>
      </c>
      <c r="K246" s="14">
        <v>4</v>
      </c>
      <c r="L246" s="14">
        <v>0</v>
      </c>
      <c r="M246" s="14">
        <v>1</v>
      </c>
      <c r="N246" s="14">
        <v>1</v>
      </c>
      <c r="O246" s="14">
        <v>0</v>
      </c>
      <c r="P246" s="14">
        <v>2</v>
      </c>
      <c r="Q246" s="14">
        <v>4</v>
      </c>
      <c r="R246" s="14">
        <v>0</v>
      </c>
      <c r="S246" s="103"/>
      <c r="T246" s="105"/>
      <c r="U246" s="12">
        <v>6621</v>
      </c>
      <c r="V246" s="12">
        <v>6092.6</v>
      </c>
      <c r="W246" s="12">
        <v>0</v>
      </c>
      <c r="X246" s="12">
        <v>0</v>
      </c>
      <c r="Y246" s="12">
        <v>0</v>
      </c>
      <c r="Z246" s="12">
        <v>0</v>
      </c>
      <c r="AA246" s="12">
        <f t="shared" si="49"/>
        <v>12713.6</v>
      </c>
      <c r="AB246" s="75">
        <v>2022</v>
      </c>
      <c r="AC246" s="41"/>
    </row>
    <row r="247" spans="1:29" s="11" customFormat="1" ht="18.75" customHeight="1" x14ac:dyDescent="0.3">
      <c r="A247" s="30"/>
      <c r="B247" s="26">
        <v>0</v>
      </c>
      <c r="C247" s="14">
        <v>1</v>
      </c>
      <c r="D247" s="14">
        <v>1</v>
      </c>
      <c r="E247" s="14">
        <v>0</v>
      </c>
      <c r="F247" s="14">
        <v>7</v>
      </c>
      <c r="G247" s="14">
        <v>0</v>
      </c>
      <c r="H247" s="14">
        <v>9</v>
      </c>
      <c r="I247" s="14">
        <v>0</v>
      </c>
      <c r="J247" s="14">
        <v>1</v>
      </c>
      <c r="K247" s="14">
        <v>4</v>
      </c>
      <c r="L247" s="14">
        <v>0</v>
      </c>
      <c r="M247" s="14">
        <v>1</v>
      </c>
      <c r="N247" s="14">
        <v>9</v>
      </c>
      <c r="O247" s="14">
        <v>9</v>
      </c>
      <c r="P247" s="14">
        <v>9</v>
      </c>
      <c r="Q247" s="14">
        <v>9</v>
      </c>
      <c r="R247" s="14">
        <v>9</v>
      </c>
      <c r="S247" s="103"/>
      <c r="T247" s="105"/>
      <c r="U247" s="12">
        <v>0</v>
      </c>
      <c r="V247" s="12">
        <v>0</v>
      </c>
      <c r="W247" s="12">
        <v>966.4</v>
      </c>
      <c r="X247" s="12">
        <v>1531.1</v>
      </c>
      <c r="Y247" s="12">
        <v>1531.1</v>
      </c>
      <c r="Z247" s="12">
        <v>1531.1</v>
      </c>
      <c r="AA247" s="12">
        <f t="shared" si="49"/>
        <v>5559.7</v>
      </c>
      <c r="AB247" s="75">
        <v>2026</v>
      </c>
      <c r="AC247" s="41"/>
    </row>
    <row r="248" spans="1:29" s="11" customFormat="1" ht="18.75" customHeight="1" x14ac:dyDescent="0.3">
      <c r="A248" s="30"/>
      <c r="B248" s="26">
        <v>0</v>
      </c>
      <c r="C248" s="14">
        <v>1</v>
      </c>
      <c r="D248" s="14">
        <v>1</v>
      </c>
      <c r="E248" s="14">
        <v>0</v>
      </c>
      <c r="F248" s="14">
        <v>7</v>
      </c>
      <c r="G248" s="14">
        <v>0</v>
      </c>
      <c r="H248" s="14">
        <v>9</v>
      </c>
      <c r="I248" s="14">
        <v>0</v>
      </c>
      <c r="J248" s="14">
        <v>1</v>
      </c>
      <c r="K248" s="14">
        <v>4</v>
      </c>
      <c r="L248" s="14">
        <v>0</v>
      </c>
      <c r="M248" s="14">
        <v>1</v>
      </c>
      <c r="N248" s="14">
        <v>1</v>
      </c>
      <c r="O248" s="14">
        <v>0</v>
      </c>
      <c r="P248" s="14">
        <v>2</v>
      </c>
      <c r="Q248" s="14">
        <v>4</v>
      </c>
      <c r="R248" s="14">
        <v>0</v>
      </c>
      <c r="S248" s="103"/>
      <c r="T248" s="105"/>
      <c r="U248" s="12">
        <v>0</v>
      </c>
      <c r="V248" s="12">
        <v>0</v>
      </c>
      <c r="W248" s="12">
        <v>6137.6</v>
      </c>
      <c r="X248" s="12">
        <v>5542.5</v>
      </c>
      <c r="Y248" s="12">
        <v>5542.5</v>
      </c>
      <c r="Z248" s="12">
        <v>5542.5</v>
      </c>
      <c r="AA248" s="12">
        <f t="shared" si="49"/>
        <v>22765.1</v>
      </c>
      <c r="AB248" s="75">
        <v>2026</v>
      </c>
      <c r="AC248" s="41"/>
    </row>
    <row r="249" spans="1:29" ht="24.75" customHeight="1" x14ac:dyDescent="0.3">
      <c r="A249" s="30"/>
      <c r="B249" s="26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54" t="s">
        <v>92</v>
      </c>
      <c r="T249" s="62" t="s">
        <v>28</v>
      </c>
      <c r="U249" s="84">
        <v>52</v>
      </c>
      <c r="V249" s="84">
        <v>52</v>
      </c>
      <c r="W249" s="84">
        <v>51</v>
      </c>
      <c r="X249" s="84">
        <v>53</v>
      </c>
      <c r="Y249" s="84">
        <v>53</v>
      </c>
      <c r="Z249" s="84">
        <v>53</v>
      </c>
      <c r="AA249" s="84">
        <v>53</v>
      </c>
      <c r="AB249" s="75">
        <v>2026</v>
      </c>
      <c r="AC249" s="41"/>
    </row>
    <row r="250" spans="1:29" ht="41.25" customHeight="1" x14ac:dyDescent="0.3">
      <c r="A250" s="30"/>
      <c r="B250" s="26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54" t="s">
        <v>95</v>
      </c>
      <c r="T250" s="62" t="s">
        <v>25</v>
      </c>
      <c r="U250" s="20">
        <v>4352</v>
      </c>
      <c r="V250" s="20">
        <v>4608</v>
      </c>
      <c r="W250" s="20">
        <v>4351</v>
      </c>
      <c r="X250" s="20">
        <v>4880</v>
      </c>
      <c r="Y250" s="20">
        <v>4880</v>
      </c>
      <c r="Z250" s="20">
        <v>4880</v>
      </c>
      <c r="AA250" s="20">
        <f>SUM(U250:Z250)</f>
        <v>27951</v>
      </c>
      <c r="AB250" s="75">
        <v>2026</v>
      </c>
      <c r="AC250" s="41"/>
    </row>
    <row r="251" spans="1:29" ht="23.25" customHeight="1" x14ac:dyDescent="0.3">
      <c r="A251" s="30"/>
      <c r="B251" s="26">
        <v>0</v>
      </c>
      <c r="C251" s="14">
        <v>1</v>
      </c>
      <c r="D251" s="14">
        <v>1</v>
      </c>
      <c r="E251" s="14">
        <v>0</v>
      </c>
      <c r="F251" s="14">
        <v>7</v>
      </c>
      <c r="G251" s="14">
        <v>0</v>
      </c>
      <c r="H251" s="14">
        <v>7</v>
      </c>
      <c r="I251" s="14">
        <v>0</v>
      </c>
      <c r="J251" s="14">
        <v>1</v>
      </c>
      <c r="K251" s="14">
        <v>4</v>
      </c>
      <c r="L251" s="14">
        <v>0</v>
      </c>
      <c r="M251" s="14">
        <v>1</v>
      </c>
      <c r="N251" s="14">
        <v>9</v>
      </c>
      <c r="O251" s="14">
        <v>9</v>
      </c>
      <c r="P251" s="14">
        <v>9</v>
      </c>
      <c r="Q251" s="14">
        <v>9</v>
      </c>
      <c r="R251" s="14">
        <v>9</v>
      </c>
      <c r="S251" s="116" t="s">
        <v>96</v>
      </c>
      <c r="T251" s="105" t="s">
        <v>13</v>
      </c>
      <c r="U251" s="12">
        <v>1056.8</v>
      </c>
      <c r="V251" s="12">
        <v>622.5</v>
      </c>
      <c r="W251" s="12">
        <v>0</v>
      </c>
      <c r="X251" s="12">
        <v>0</v>
      </c>
      <c r="Y251" s="12">
        <v>0</v>
      </c>
      <c r="Z251" s="12">
        <v>0</v>
      </c>
      <c r="AA251" s="12">
        <f>U251+V251+W251+X251+Y251+Z251</f>
        <v>1679.3</v>
      </c>
      <c r="AB251" s="75">
        <v>2022</v>
      </c>
      <c r="AC251" s="41"/>
    </row>
    <row r="252" spans="1:29" s="11" customFormat="1" ht="24.75" customHeight="1" x14ac:dyDescent="0.3">
      <c r="A252" s="30"/>
      <c r="B252" s="26">
        <v>0</v>
      </c>
      <c r="C252" s="14">
        <v>1</v>
      </c>
      <c r="D252" s="14">
        <v>1</v>
      </c>
      <c r="E252" s="14">
        <v>0</v>
      </c>
      <c r="F252" s="14">
        <v>7</v>
      </c>
      <c r="G252" s="14">
        <v>0</v>
      </c>
      <c r="H252" s="14">
        <v>9</v>
      </c>
      <c r="I252" s="14">
        <v>0</v>
      </c>
      <c r="J252" s="14">
        <v>1</v>
      </c>
      <c r="K252" s="14">
        <v>4</v>
      </c>
      <c r="L252" s="14">
        <v>0</v>
      </c>
      <c r="M252" s="14">
        <v>1</v>
      </c>
      <c r="N252" s="14">
        <v>9</v>
      </c>
      <c r="O252" s="14">
        <v>9</v>
      </c>
      <c r="P252" s="14">
        <v>9</v>
      </c>
      <c r="Q252" s="14">
        <v>9</v>
      </c>
      <c r="R252" s="14">
        <v>9</v>
      </c>
      <c r="S252" s="116"/>
      <c r="T252" s="105"/>
      <c r="U252" s="12">
        <v>0</v>
      </c>
      <c r="V252" s="12">
        <v>0</v>
      </c>
      <c r="W252" s="12">
        <v>4012.7</v>
      </c>
      <c r="X252" s="12">
        <v>3741.5</v>
      </c>
      <c r="Y252" s="12">
        <v>3741.5</v>
      </c>
      <c r="Z252" s="12">
        <v>3741.5</v>
      </c>
      <c r="AA252" s="12">
        <f t="shared" ref="AA252:AA258" si="50">U252+V252+W252+X252+Y252+Z252</f>
        <v>15237.2</v>
      </c>
      <c r="AB252" s="75">
        <v>2026</v>
      </c>
      <c r="AC252" s="41"/>
    </row>
    <row r="253" spans="1:29" s="11" customFormat="1" ht="24.75" customHeight="1" x14ac:dyDescent="0.3">
      <c r="A253" s="30"/>
      <c r="B253" s="26">
        <v>0</v>
      </c>
      <c r="C253" s="14">
        <v>1</v>
      </c>
      <c r="D253" s="14">
        <v>1</v>
      </c>
      <c r="E253" s="14">
        <v>0</v>
      </c>
      <c r="F253" s="14">
        <v>7</v>
      </c>
      <c r="G253" s="14">
        <v>0</v>
      </c>
      <c r="H253" s="14">
        <v>9</v>
      </c>
      <c r="I253" s="14">
        <v>0</v>
      </c>
      <c r="J253" s="14">
        <v>1</v>
      </c>
      <c r="K253" s="14">
        <v>4</v>
      </c>
      <c r="L253" s="14">
        <v>0</v>
      </c>
      <c r="M253" s="14">
        <v>1</v>
      </c>
      <c r="N253" s="14">
        <v>1</v>
      </c>
      <c r="O253" s="14">
        <v>0</v>
      </c>
      <c r="P253" s="14">
        <v>2</v>
      </c>
      <c r="Q253" s="14">
        <v>4</v>
      </c>
      <c r="R253" s="14">
        <v>0</v>
      </c>
      <c r="S253" s="116"/>
      <c r="T253" s="105"/>
      <c r="U253" s="12">
        <v>0</v>
      </c>
      <c r="V253" s="12">
        <v>0</v>
      </c>
      <c r="W253" s="12">
        <v>0</v>
      </c>
      <c r="X253" s="12">
        <v>1067.2</v>
      </c>
      <c r="Y253" s="12">
        <v>1067.2</v>
      </c>
      <c r="Z253" s="12">
        <v>1067.2</v>
      </c>
      <c r="AA253" s="12">
        <f t="shared" si="50"/>
        <v>3201.6000000000004</v>
      </c>
      <c r="AB253" s="75">
        <v>2026</v>
      </c>
      <c r="AC253" s="41"/>
    </row>
    <row r="254" spans="1:29" ht="21.75" customHeight="1" x14ac:dyDescent="0.3">
      <c r="A254" s="30"/>
      <c r="B254" s="26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54" t="s">
        <v>97</v>
      </c>
      <c r="T254" s="62" t="s">
        <v>25</v>
      </c>
      <c r="U254" s="20">
        <v>0</v>
      </c>
      <c r="V254" s="20">
        <v>0</v>
      </c>
      <c r="W254" s="20">
        <v>211</v>
      </c>
      <c r="X254" s="20">
        <v>290</v>
      </c>
      <c r="Y254" s="20">
        <v>290</v>
      </c>
      <c r="Z254" s="20">
        <v>290</v>
      </c>
      <c r="AA254" s="20">
        <f t="shared" si="50"/>
        <v>1081</v>
      </c>
      <c r="AB254" s="75">
        <v>2026</v>
      </c>
      <c r="AC254" s="41"/>
    </row>
    <row r="255" spans="1:29" ht="21.75" customHeight="1" x14ac:dyDescent="0.3">
      <c r="A255" s="30"/>
      <c r="B255" s="26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54" t="s">
        <v>168</v>
      </c>
      <c r="T255" s="62" t="s">
        <v>28</v>
      </c>
      <c r="U255" s="20">
        <v>1</v>
      </c>
      <c r="V255" s="82">
        <v>1</v>
      </c>
      <c r="W255" s="82">
        <v>1</v>
      </c>
      <c r="X255" s="82">
        <v>1</v>
      </c>
      <c r="Y255" s="82">
        <v>1</v>
      </c>
      <c r="Z255" s="82">
        <v>1</v>
      </c>
      <c r="AA255" s="82">
        <v>1</v>
      </c>
      <c r="AB255" s="76">
        <v>2026</v>
      </c>
      <c r="AC255" s="41"/>
    </row>
    <row r="256" spans="1:29" ht="24" customHeight="1" x14ac:dyDescent="0.3">
      <c r="A256" s="30"/>
      <c r="B256" s="26">
        <v>0</v>
      </c>
      <c r="C256" s="14">
        <v>1</v>
      </c>
      <c r="D256" s="14">
        <v>1</v>
      </c>
      <c r="E256" s="14">
        <v>0</v>
      </c>
      <c r="F256" s="14">
        <v>7</v>
      </c>
      <c r="G256" s="14">
        <v>0</v>
      </c>
      <c r="H256" s="14">
        <v>7</v>
      </c>
      <c r="I256" s="14">
        <v>0</v>
      </c>
      <c r="J256" s="14">
        <v>1</v>
      </c>
      <c r="K256" s="14">
        <v>4</v>
      </c>
      <c r="L256" s="14">
        <v>0</v>
      </c>
      <c r="M256" s="14">
        <v>1</v>
      </c>
      <c r="N256" s="14">
        <v>1</v>
      </c>
      <c r="O256" s="14">
        <v>0</v>
      </c>
      <c r="P256" s="14">
        <v>2</v>
      </c>
      <c r="Q256" s="14">
        <v>4</v>
      </c>
      <c r="R256" s="14">
        <v>0</v>
      </c>
      <c r="S256" s="116" t="s">
        <v>98</v>
      </c>
      <c r="T256" s="105" t="s">
        <v>13</v>
      </c>
      <c r="U256" s="12">
        <v>172.6</v>
      </c>
      <c r="V256" s="12">
        <v>247.6</v>
      </c>
      <c r="W256" s="12">
        <v>0</v>
      </c>
      <c r="X256" s="12">
        <v>0</v>
      </c>
      <c r="Y256" s="12">
        <v>0</v>
      </c>
      <c r="Z256" s="12">
        <v>0</v>
      </c>
      <c r="AA256" s="12">
        <f t="shared" si="50"/>
        <v>420.2</v>
      </c>
      <c r="AB256" s="75">
        <v>2022</v>
      </c>
      <c r="AC256" s="41"/>
    </row>
    <row r="257" spans="1:29" ht="24" customHeight="1" x14ac:dyDescent="0.3">
      <c r="A257" s="30"/>
      <c r="B257" s="26">
        <v>0</v>
      </c>
      <c r="C257" s="14">
        <v>1</v>
      </c>
      <c r="D257" s="14">
        <v>1</v>
      </c>
      <c r="E257" s="14">
        <v>0</v>
      </c>
      <c r="F257" s="14">
        <v>7</v>
      </c>
      <c r="G257" s="14">
        <v>0</v>
      </c>
      <c r="H257" s="14">
        <v>7</v>
      </c>
      <c r="I257" s="14">
        <v>0</v>
      </c>
      <c r="J257" s="14">
        <v>1</v>
      </c>
      <c r="K257" s="14">
        <v>4</v>
      </c>
      <c r="L257" s="14">
        <v>0</v>
      </c>
      <c r="M257" s="14">
        <v>1</v>
      </c>
      <c r="N257" s="14">
        <v>9</v>
      </c>
      <c r="O257" s="14">
        <v>9</v>
      </c>
      <c r="P257" s="14">
        <v>9</v>
      </c>
      <c r="Q257" s="14">
        <v>9</v>
      </c>
      <c r="R257" s="14">
        <v>9</v>
      </c>
      <c r="S257" s="116"/>
      <c r="T257" s="105"/>
      <c r="U257" s="12">
        <v>0</v>
      </c>
      <c r="V257" s="12">
        <v>355.5</v>
      </c>
      <c r="W257" s="21">
        <v>50.1</v>
      </c>
      <c r="X257" s="12">
        <v>0</v>
      </c>
      <c r="Y257" s="12">
        <v>0</v>
      </c>
      <c r="Z257" s="12">
        <v>0</v>
      </c>
      <c r="AA257" s="12">
        <f t="shared" si="50"/>
        <v>405.6</v>
      </c>
      <c r="AB257" s="75">
        <v>2023</v>
      </c>
      <c r="AC257" s="41"/>
    </row>
    <row r="258" spans="1:29" s="11" customFormat="1" ht="24" customHeight="1" x14ac:dyDescent="0.3">
      <c r="A258" s="30"/>
      <c r="B258" s="26">
        <v>0</v>
      </c>
      <c r="C258" s="14">
        <v>1</v>
      </c>
      <c r="D258" s="14">
        <v>1</v>
      </c>
      <c r="E258" s="14">
        <v>0</v>
      </c>
      <c r="F258" s="14">
        <v>7</v>
      </c>
      <c r="G258" s="14">
        <v>0</v>
      </c>
      <c r="H258" s="14">
        <v>9</v>
      </c>
      <c r="I258" s="14">
        <v>0</v>
      </c>
      <c r="J258" s="14">
        <v>1</v>
      </c>
      <c r="K258" s="14">
        <v>4</v>
      </c>
      <c r="L258" s="14">
        <v>0</v>
      </c>
      <c r="M258" s="14">
        <v>1</v>
      </c>
      <c r="N258" s="14">
        <v>1</v>
      </c>
      <c r="O258" s="14">
        <v>0</v>
      </c>
      <c r="P258" s="14">
        <v>2</v>
      </c>
      <c r="Q258" s="14">
        <v>4</v>
      </c>
      <c r="R258" s="14">
        <v>0</v>
      </c>
      <c r="S258" s="116"/>
      <c r="T258" s="105"/>
      <c r="U258" s="12">
        <v>0</v>
      </c>
      <c r="V258" s="12">
        <v>0</v>
      </c>
      <c r="W258" s="12">
        <v>141.6</v>
      </c>
      <c r="X258" s="12">
        <v>172.6</v>
      </c>
      <c r="Y258" s="12">
        <v>172.6</v>
      </c>
      <c r="Z258" s="12">
        <v>172.6</v>
      </c>
      <c r="AA258" s="12">
        <f t="shared" si="50"/>
        <v>659.4</v>
      </c>
      <c r="AB258" s="75">
        <v>2026</v>
      </c>
      <c r="AC258" s="41"/>
    </row>
    <row r="259" spans="1:29" ht="26.25" customHeight="1" x14ac:dyDescent="0.3">
      <c r="A259" s="30"/>
      <c r="B259" s="26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54" t="s">
        <v>99</v>
      </c>
      <c r="T259" s="62" t="s">
        <v>28</v>
      </c>
      <c r="U259" s="20">
        <v>3</v>
      </c>
      <c r="V259" s="20">
        <v>4</v>
      </c>
      <c r="W259" s="20">
        <v>4</v>
      </c>
      <c r="X259" s="20">
        <v>5</v>
      </c>
      <c r="Y259" s="20">
        <v>5</v>
      </c>
      <c r="Z259" s="20">
        <v>5</v>
      </c>
      <c r="AA259" s="20">
        <v>5</v>
      </c>
      <c r="AB259" s="75">
        <v>2026</v>
      </c>
      <c r="AC259" s="41"/>
    </row>
    <row r="260" spans="1:29" ht="30.75" customHeight="1" x14ac:dyDescent="0.3">
      <c r="A260" s="30"/>
      <c r="B260" s="26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54" t="s">
        <v>100</v>
      </c>
      <c r="T260" s="62" t="s">
        <v>25</v>
      </c>
      <c r="U260" s="20">
        <v>253</v>
      </c>
      <c r="V260" s="20">
        <v>428</v>
      </c>
      <c r="W260" s="82">
        <v>261</v>
      </c>
      <c r="X260" s="20">
        <v>290</v>
      </c>
      <c r="Y260" s="20">
        <v>290</v>
      </c>
      <c r="Z260" s="20">
        <v>290</v>
      </c>
      <c r="AA260" s="20">
        <f>SUM(U260:Z260)</f>
        <v>1812</v>
      </c>
      <c r="AB260" s="75">
        <v>2026</v>
      </c>
      <c r="AC260" s="41"/>
    </row>
    <row r="261" spans="1:29" ht="24.75" customHeight="1" x14ac:dyDescent="0.3">
      <c r="A261" s="30"/>
      <c r="B261" s="26">
        <v>0</v>
      </c>
      <c r="C261" s="14">
        <v>1</v>
      </c>
      <c r="D261" s="14">
        <v>1</v>
      </c>
      <c r="E261" s="14">
        <v>0</v>
      </c>
      <c r="F261" s="14">
        <v>7</v>
      </c>
      <c r="G261" s="14">
        <v>0</v>
      </c>
      <c r="H261" s="14">
        <v>7</v>
      </c>
      <c r="I261" s="14">
        <v>0</v>
      </c>
      <c r="J261" s="14">
        <v>1</v>
      </c>
      <c r="K261" s="14">
        <v>4</v>
      </c>
      <c r="L261" s="14">
        <v>0</v>
      </c>
      <c r="M261" s="14">
        <v>1</v>
      </c>
      <c r="N261" s="14">
        <v>9</v>
      </c>
      <c r="O261" s="14">
        <v>9</v>
      </c>
      <c r="P261" s="14">
        <v>9</v>
      </c>
      <c r="Q261" s="14">
        <v>9</v>
      </c>
      <c r="R261" s="14">
        <v>9</v>
      </c>
      <c r="S261" s="106" t="s">
        <v>101</v>
      </c>
      <c r="T261" s="105" t="s">
        <v>13</v>
      </c>
      <c r="U261" s="12">
        <v>4945</v>
      </c>
      <c r="V261" s="94">
        <v>5488</v>
      </c>
      <c r="W261" s="94">
        <v>0</v>
      </c>
      <c r="X261" s="94">
        <v>0</v>
      </c>
      <c r="Y261" s="94">
        <v>0</v>
      </c>
      <c r="Z261" s="94">
        <v>0</v>
      </c>
      <c r="AA261" s="12">
        <f t="shared" ref="AA261:AA264" si="51">U261+V261+W261+X261+Y261+Z261</f>
        <v>10433</v>
      </c>
      <c r="AB261" s="75">
        <v>2022</v>
      </c>
      <c r="AC261" s="41"/>
    </row>
    <row r="262" spans="1:29" ht="24.75" customHeight="1" x14ac:dyDescent="0.3">
      <c r="A262" s="30"/>
      <c r="B262" s="26">
        <v>0</v>
      </c>
      <c r="C262" s="14">
        <v>1</v>
      </c>
      <c r="D262" s="14">
        <v>1</v>
      </c>
      <c r="E262" s="14">
        <v>0</v>
      </c>
      <c r="F262" s="14">
        <v>7</v>
      </c>
      <c r="G262" s="14">
        <v>0</v>
      </c>
      <c r="H262" s="14">
        <v>9</v>
      </c>
      <c r="I262" s="14">
        <v>0</v>
      </c>
      <c r="J262" s="14">
        <v>1</v>
      </c>
      <c r="K262" s="14">
        <v>4</v>
      </c>
      <c r="L262" s="14">
        <v>0</v>
      </c>
      <c r="M262" s="14">
        <v>1</v>
      </c>
      <c r="N262" s="14">
        <v>9</v>
      </c>
      <c r="O262" s="14">
        <v>9</v>
      </c>
      <c r="P262" s="14">
        <v>9</v>
      </c>
      <c r="Q262" s="14">
        <v>9</v>
      </c>
      <c r="R262" s="14">
        <v>9</v>
      </c>
      <c r="S262" s="106"/>
      <c r="T262" s="105"/>
      <c r="U262" s="12">
        <v>0</v>
      </c>
      <c r="V262" s="94">
        <v>0</v>
      </c>
      <c r="W262" s="94">
        <v>12103.3</v>
      </c>
      <c r="X262" s="94">
        <v>15968.4</v>
      </c>
      <c r="Y262" s="94">
        <v>15968.4</v>
      </c>
      <c r="Z262" s="94">
        <v>15968.4</v>
      </c>
      <c r="AA262" s="12">
        <f t="shared" si="51"/>
        <v>60008.5</v>
      </c>
      <c r="AB262" s="75">
        <v>2026</v>
      </c>
      <c r="AC262" s="41"/>
    </row>
    <row r="263" spans="1:29" ht="39.75" customHeight="1" x14ac:dyDescent="0.3">
      <c r="A263" s="30"/>
      <c r="B263" s="26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54" t="s">
        <v>102</v>
      </c>
      <c r="T263" s="62" t="s">
        <v>25</v>
      </c>
      <c r="U263" s="20">
        <v>1300</v>
      </c>
      <c r="V263" s="20">
        <v>1300</v>
      </c>
      <c r="W263" s="20">
        <v>1950</v>
      </c>
      <c r="X263" s="20">
        <v>1950</v>
      </c>
      <c r="Y263" s="20">
        <v>1950</v>
      </c>
      <c r="Z263" s="20">
        <v>1950</v>
      </c>
      <c r="AA263" s="20">
        <f>SUM(U263:Z263)</f>
        <v>10400</v>
      </c>
      <c r="AB263" s="75">
        <v>2026</v>
      </c>
      <c r="AC263" s="41"/>
    </row>
    <row r="264" spans="1:29" ht="98.25" customHeight="1" x14ac:dyDescent="0.3">
      <c r="A264" s="30"/>
      <c r="B264" s="26">
        <v>0</v>
      </c>
      <c r="C264" s="14">
        <v>1</v>
      </c>
      <c r="D264" s="14">
        <v>1</v>
      </c>
      <c r="E264" s="14">
        <v>0</v>
      </c>
      <c r="F264" s="14">
        <v>7</v>
      </c>
      <c r="G264" s="14">
        <v>0</v>
      </c>
      <c r="H264" s="14">
        <v>7</v>
      </c>
      <c r="I264" s="14">
        <v>0</v>
      </c>
      <c r="J264" s="14">
        <v>1</v>
      </c>
      <c r="K264" s="14">
        <v>4</v>
      </c>
      <c r="L264" s="14">
        <v>0</v>
      </c>
      <c r="M264" s="14">
        <v>1</v>
      </c>
      <c r="N264" s="14">
        <v>1</v>
      </c>
      <c r="O264" s="14">
        <v>0</v>
      </c>
      <c r="P264" s="14">
        <v>2</v>
      </c>
      <c r="Q264" s="14">
        <v>4</v>
      </c>
      <c r="R264" s="14">
        <v>3</v>
      </c>
      <c r="S264" s="55" t="s">
        <v>174</v>
      </c>
      <c r="T264" s="62" t="s">
        <v>13</v>
      </c>
      <c r="U264" s="12">
        <v>2632.5</v>
      </c>
      <c r="V264" s="12">
        <v>951.7</v>
      </c>
      <c r="W264" s="12">
        <v>0</v>
      </c>
      <c r="X264" s="12">
        <v>0</v>
      </c>
      <c r="Y264" s="12">
        <v>0</v>
      </c>
      <c r="Z264" s="12">
        <v>0</v>
      </c>
      <c r="AA264" s="12">
        <f t="shared" si="51"/>
        <v>3584.2</v>
      </c>
      <c r="AB264" s="75">
        <v>2022</v>
      </c>
      <c r="AC264" s="41"/>
    </row>
    <row r="265" spans="1:29" ht="42.75" customHeight="1" x14ac:dyDescent="0.3">
      <c r="A265" s="30"/>
      <c r="B265" s="26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61" t="s">
        <v>173</v>
      </c>
      <c r="T265" s="62" t="s">
        <v>28</v>
      </c>
      <c r="U265" s="20">
        <v>1</v>
      </c>
      <c r="V265" s="20">
        <v>1</v>
      </c>
      <c r="W265" s="20">
        <v>0</v>
      </c>
      <c r="X265" s="20">
        <v>0</v>
      </c>
      <c r="Y265" s="20">
        <v>0</v>
      </c>
      <c r="Z265" s="20">
        <v>0</v>
      </c>
      <c r="AA265" s="20">
        <f>SUM(U265:Z265)</f>
        <v>2</v>
      </c>
      <c r="AB265" s="75">
        <v>2022</v>
      </c>
      <c r="AC265" s="41"/>
    </row>
    <row r="266" spans="1:29" ht="23.25" customHeight="1" x14ac:dyDescent="0.3">
      <c r="A266" s="30"/>
      <c r="B266" s="26">
        <v>0</v>
      </c>
      <c r="C266" s="14">
        <v>1</v>
      </c>
      <c r="D266" s="14">
        <v>1</v>
      </c>
      <c r="E266" s="14">
        <v>0</v>
      </c>
      <c r="F266" s="14">
        <v>7</v>
      </c>
      <c r="G266" s="14">
        <v>0</v>
      </c>
      <c r="H266" s="14">
        <v>9</v>
      </c>
      <c r="I266" s="14">
        <v>0</v>
      </c>
      <c r="J266" s="14">
        <v>1</v>
      </c>
      <c r="K266" s="14">
        <v>4</v>
      </c>
      <c r="L266" s="14">
        <v>0</v>
      </c>
      <c r="M266" s="14">
        <v>1</v>
      </c>
      <c r="N266" s="14">
        <v>9</v>
      </c>
      <c r="O266" s="14">
        <v>9</v>
      </c>
      <c r="P266" s="14">
        <v>9</v>
      </c>
      <c r="Q266" s="14">
        <v>9</v>
      </c>
      <c r="R266" s="14">
        <v>9</v>
      </c>
      <c r="S266" s="98" t="s">
        <v>205</v>
      </c>
      <c r="T266" s="101" t="s">
        <v>13</v>
      </c>
      <c r="U266" s="12">
        <v>0</v>
      </c>
      <c r="V266" s="12">
        <v>0</v>
      </c>
      <c r="W266" s="12">
        <v>456.7</v>
      </c>
      <c r="X266" s="12">
        <v>495</v>
      </c>
      <c r="Y266" s="12">
        <v>495</v>
      </c>
      <c r="Z266" s="12">
        <v>495</v>
      </c>
      <c r="AA266" s="12">
        <f t="shared" ref="AA266:AA267" si="52">U266+V266+W266+X266+Y266+Z266</f>
        <v>1941.7</v>
      </c>
      <c r="AB266" s="75">
        <v>2026</v>
      </c>
      <c r="AC266" s="42"/>
    </row>
    <row r="267" spans="1:29" ht="22.5" customHeight="1" x14ac:dyDescent="0.3">
      <c r="A267" s="30"/>
      <c r="B267" s="26">
        <v>0</v>
      </c>
      <c r="C267" s="14">
        <v>1</v>
      </c>
      <c r="D267" s="14">
        <v>1</v>
      </c>
      <c r="E267" s="14">
        <v>0</v>
      </c>
      <c r="F267" s="14">
        <v>7</v>
      </c>
      <c r="G267" s="14">
        <v>0</v>
      </c>
      <c r="H267" s="14">
        <v>7</v>
      </c>
      <c r="I267" s="14">
        <v>0</v>
      </c>
      <c r="J267" s="14">
        <v>1</v>
      </c>
      <c r="K267" s="14">
        <v>4</v>
      </c>
      <c r="L267" s="14">
        <v>0</v>
      </c>
      <c r="M267" s="14">
        <v>1</v>
      </c>
      <c r="N267" s="14">
        <v>1</v>
      </c>
      <c r="O267" s="14">
        <v>0</v>
      </c>
      <c r="P267" s="14">
        <v>2</v>
      </c>
      <c r="Q267" s="14">
        <v>4</v>
      </c>
      <c r="R267" s="14">
        <v>0</v>
      </c>
      <c r="S267" s="99"/>
      <c r="T267" s="102"/>
      <c r="U267" s="12">
        <v>0</v>
      </c>
      <c r="V267" s="12">
        <v>0</v>
      </c>
      <c r="W267" s="12">
        <v>229.5</v>
      </c>
      <c r="X267" s="12">
        <v>233.8</v>
      </c>
      <c r="Y267" s="12">
        <v>233.8</v>
      </c>
      <c r="Z267" s="12">
        <v>233.8</v>
      </c>
      <c r="AA267" s="12">
        <f t="shared" si="52"/>
        <v>930.90000000000009</v>
      </c>
      <c r="AB267" s="75">
        <v>2026</v>
      </c>
      <c r="AC267" s="41"/>
    </row>
    <row r="268" spans="1:29" ht="26.25" customHeight="1" x14ac:dyDescent="0.3">
      <c r="A268" s="30"/>
      <c r="B268" s="26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53" t="s">
        <v>208</v>
      </c>
      <c r="T268" s="62" t="s">
        <v>25</v>
      </c>
      <c r="U268" s="20">
        <v>0</v>
      </c>
      <c r="V268" s="20">
        <v>0</v>
      </c>
      <c r="W268" s="20">
        <v>510</v>
      </c>
      <c r="X268" s="20">
        <v>520</v>
      </c>
      <c r="Y268" s="20">
        <v>520</v>
      </c>
      <c r="Z268" s="20">
        <v>520</v>
      </c>
      <c r="AA268" s="20">
        <f>SUM(U268:Z268)</f>
        <v>2070</v>
      </c>
      <c r="AB268" s="75">
        <v>2026</v>
      </c>
      <c r="AC268" s="41"/>
    </row>
    <row r="269" spans="1:29" ht="66.75" customHeight="1" x14ac:dyDescent="0.3">
      <c r="A269" s="30"/>
      <c r="B269" s="26">
        <v>0</v>
      </c>
      <c r="C269" s="14">
        <v>1</v>
      </c>
      <c r="D269" s="14">
        <v>1</v>
      </c>
      <c r="E269" s="14">
        <v>0</v>
      </c>
      <c r="F269" s="14">
        <v>7</v>
      </c>
      <c r="G269" s="14">
        <v>0</v>
      </c>
      <c r="H269" s="14">
        <v>0</v>
      </c>
      <c r="I269" s="14">
        <v>0</v>
      </c>
      <c r="J269" s="14">
        <v>1</v>
      </c>
      <c r="K269" s="14">
        <v>4</v>
      </c>
      <c r="L269" s="14">
        <v>0</v>
      </c>
      <c r="M269" s="14">
        <v>2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32" t="s">
        <v>103</v>
      </c>
      <c r="T269" s="63" t="s">
        <v>13</v>
      </c>
      <c r="U269" s="16">
        <f>U271+U272+U273+U274+U275+U277+U279</f>
        <v>12761.900000000001</v>
      </c>
      <c r="V269" s="16">
        <f t="shared" ref="V269" si="53">V271+V272+V273+V274+V275+V277+V279</f>
        <v>8520.6</v>
      </c>
      <c r="W269" s="16">
        <f>W271+W272+W273+W274+W275+W277+W279+W281+W280</f>
        <v>14066</v>
      </c>
      <c r="X269" s="16">
        <f t="shared" ref="X269:AA269" si="54">X271+X272+X273+X274+X275+X277+X279+X281+X280</f>
        <v>2881.3</v>
      </c>
      <c r="Y269" s="16">
        <f t="shared" si="54"/>
        <v>2599.6</v>
      </c>
      <c r="Z269" s="16">
        <f t="shared" si="54"/>
        <v>3156.8</v>
      </c>
      <c r="AA269" s="16">
        <f t="shared" si="54"/>
        <v>43986.200000000012</v>
      </c>
      <c r="AB269" s="77">
        <v>2026</v>
      </c>
      <c r="AC269" s="41"/>
    </row>
    <row r="270" spans="1:29" ht="61.5" customHeight="1" x14ac:dyDescent="0.3">
      <c r="A270" s="30"/>
      <c r="B270" s="26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54" t="s">
        <v>104</v>
      </c>
      <c r="T270" s="62" t="s">
        <v>17</v>
      </c>
      <c r="U270" s="12">
        <v>80</v>
      </c>
      <c r="V270" s="12">
        <v>80</v>
      </c>
      <c r="W270" s="12">
        <v>80</v>
      </c>
      <c r="X270" s="12">
        <v>80</v>
      </c>
      <c r="Y270" s="12">
        <v>90</v>
      </c>
      <c r="Z270" s="12">
        <v>100</v>
      </c>
      <c r="AA270" s="12">
        <v>100</v>
      </c>
      <c r="AB270" s="75">
        <v>2026</v>
      </c>
      <c r="AC270" s="41"/>
    </row>
    <row r="271" spans="1:29" ht="18" customHeight="1" x14ac:dyDescent="0.3">
      <c r="A271" s="30"/>
      <c r="B271" s="26">
        <v>0</v>
      </c>
      <c r="C271" s="14">
        <v>1</v>
      </c>
      <c r="D271" s="14">
        <v>1</v>
      </c>
      <c r="E271" s="14">
        <v>0</v>
      </c>
      <c r="F271" s="14">
        <v>7</v>
      </c>
      <c r="G271" s="14">
        <v>0</v>
      </c>
      <c r="H271" s="14">
        <v>7</v>
      </c>
      <c r="I271" s="14">
        <v>0</v>
      </c>
      <c r="J271" s="14">
        <v>1</v>
      </c>
      <c r="K271" s="14">
        <v>4</v>
      </c>
      <c r="L271" s="14">
        <v>0</v>
      </c>
      <c r="M271" s="14">
        <v>2</v>
      </c>
      <c r="N271" s="14" t="s">
        <v>39</v>
      </c>
      <c r="O271" s="14">
        <v>0</v>
      </c>
      <c r="P271" s="14">
        <v>4</v>
      </c>
      <c r="Q271" s="14">
        <v>5</v>
      </c>
      <c r="R271" s="14">
        <v>0</v>
      </c>
      <c r="S271" s="116" t="s">
        <v>164</v>
      </c>
      <c r="T271" s="105" t="s">
        <v>13</v>
      </c>
      <c r="U271" s="12">
        <v>2789</v>
      </c>
      <c r="V271" s="12">
        <v>1146.5</v>
      </c>
      <c r="W271" s="12">
        <v>0</v>
      </c>
      <c r="X271" s="12">
        <v>0</v>
      </c>
      <c r="Y271" s="12">
        <v>0</v>
      </c>
      <c r="Z271" s="12">
        <v>0</v>
      </c>
      <c r="AA271" s="12">
        <f t="shared" ref="AA271:AA275" si="55">U271+V271+W271+X271+Y271+Z271</f>
        <v>3935.5</v>
      </c>
      <c r="AB271" s="75">
        <v>2022</v>
      </c>
      <c r="AC271" s="41"/>
    </row>
    <row r="272" spans="1:29" ht="18" customHeight="1" x14ac:dyDescent="0.3">
      <c r="A272" s="30"/>
      <c r="B272" s="26">
        <v>0</v>
      </c>
      <c r="C272" s="14">
        <v>1</v>
      </c>
      <c r="D272" s="14">
        <v>1</v>
      </c>
      <c r="E272" s="14">
        <v>0</v>
      </c>
      <c r="F272" s="14">
        <v>7</v>
      </c>
      <c r="G272" s="14">
        <v>0</v>
      </c>
      <c r="H272" s="14">
        <v>7</v>
      </c>
      <c r="I272" s="14">
        <v>0</v>
      </c>
      <c r="J272" s="14">
        <v>1</v>
      </c>
      <c r="K272" s="14">
        <v>4</v>
      </c>
      <c r="L272" s="14">
        <v>0</v>
      </c>
      <c r="M272" s="14">
        <v>2</v>
      </c>
      <c r="N272" s="14">
        <v>9</v>
      </c>
      <c r="O272" s="14">
        <v>9</v>
      </c>
      <c r="P272" s="14">
        <v>9</v>
      </c>
      <c r="Q272" s="14">
        <v>9</v>
      </c>
      <c r="R272" s="14">
        <v>9</v>
      </c>
      <c r="S272" s="116"/>
      <c r="T272" s="105"/>
      <c r="U272" s="12">
        <v>0</v>
      </c>
      <c r="V272" s="12">
        <v>2844.3</v>
      </c>
      <c r="W272" s="12">
        <v>367.6</v>
      </c>
      <c r="X272" s="12">
        <v>0</v>
      </c>
      <c r="Y272" s="12">
        <v>2599.6</v>
      </c>
      <c r="Z272" s="12">
        <v>3156.8</v>
      </c>
      <c r="AA272" s="12">
        <f t="shared" si="55"/>
        <v>8968.2999999999993</v>
      </c>
      <c r="AB272" s="75">
        <v>2026</v>
      </c>
      <c r="AC272" s="41"/>
    </row>
    <row r="273" spans="1:29" ht="18" customHeight="1" x14ac:dyDescent="0.3">
      <c r="A273" s="30"/>
      <c r="B273" s="26">
        <v>0</v>
      </c>
      <c r="C273" s="14">
        <v>1</v>
      </c>
      <c r="D273" s="14">
        <v>1</v>
      </c>
      <c r="E273" s="14">
        <v>0</v>
      </c>
      <c r="F273" s="14">
        <v>7</v>
      </c>
      <c r="G273" s="14">
        <v>0</v>
      </c>
      <c r="H273" s="14">
        <v>7</v>
      </c>
      <c r="I273" s="14">
        <v>0</v>
      </c>
      <c r="J273" s="14">
        <v>1</v>
      </c>
      <c r="K273" s="14">
        <v>4</v>
      </c>
      <c r="L273" s="14">
        <v>0</v>
      </c>
      <c r="M273" s="14">
        <v>2</v>
      </c>
      <c r="N273" s="14">
        <v>1</v>
      </c>
      <c r="O273" s="14">
        <v>0</v>
      </c>
      <c r="P273" s="14">
        <v>4</v>
      </c>
      <c r="Q273" s="14">
        <v>5</v>
      </c>
      <c r="R273" s="14">
        <v>0</v>
      </c>
      <c r="S273" s="116"/>
      <c r="T273" s="105"/>
      <c r="U273" s="12">
        <v>5374.3</v>
      </c>
      <c r="V273" s="12">
        <v>4529.8</v>
      </c>
      <c r="W273" s="12">
        <v>0</v>
      </c>
      <c r="X273" s="12">
        <v>0</v>
      </c>
      <c r="Y273" s="12">
        <v>0</v>
      </c>
      <c r="Z273" s="12">
        <v>0</v>
      </c>
      <c r="AA273" s="12">
        <f t="shared" si="55"/>
        <v>9904.1</v>
      </c>
      <c r="AB273" s="75">
        <v>2022</v>
      </c>
      <c r="AC273" s="41"/>
    </row>
    <row r="274" spans="1:29" s="11" customFormat="1" ht="18" customHeight="1" x14ac:dyDescent="0.35">
      <c r="A274" s="30"/>
      <c r="B274" s="26">
        <v>0</v>
      </c>
      <c r="C274" s="14">
        <v>1</v>
      </c>
      <c r="D274" s="14">
        <v>1</v>
      </c>
      <c r="E274" s="14">
        <v>0</v>
      </c>
      <c r="F274" s="14">
        <v>7</v>
      </c>
      <c r="G274" s="14">
        <v>0</v>
      </c>
      <c r="H274" s="14">
        <v>9</v>
      </c>
      <c r="I274" s="14">
        <v>0</v>
      </c>
      <c r="J274" s="14">
        <v>1</v>
      </c>
      <c r="K274" s="14">
        <v>4</v>
      </c>
      <c r="L274" s="14">
        <v>0</v>
      </c>
      <c r="M274" s="14">
        <v>2</v>
      </c>
      <c r="N274" s="14" t="s">
        <v>39</v>
      </c>
      <c r="O274" s="14">
        <v>0</v>
      </c>
      <c r="P274" s="14">
        <v>4</v>
      </c>
      <c r="Q274" s="14">
        <v>5</v>
      </c>
      <c r="R274" s="14">
        <v>0</v>
      </c>
      <c r="S274" s="116"/>
      <c r="T274" s="105"/>
      <c r="U274" s="12">
        <v>0</v>
      </c>
      <c r="V274" s="12">
        <v>0</v>
      </c>
      <c r="W274" s="12">
        <v>2331.6</v>
      </c>
      <c r="X274" s="12">
        <v>2881.3</v>
      </c>
      <c r="Y274" s="12">
        <v>0</v>
      </c>
      <c r="Z274" s="12">
        <v>0</v>
      </c>
      <c r="AA274" s="12">
        <f t="shared" si="55"/>
        <v>5212.8999999999996</v>
      </c>
      <c r="AB274" s="80">
        <v>2024</v>
      </c>
      <c r="AC274" s="52"/>
    </row>
    <row r="275" spans="1:29" s="11" customFormat="1" ht="18" customHeight="1" x14ac:dyDescent="0.3">
      <c r="A275" s="30"/>
      <c r="B275" s="26">
        <v>0</v>
      </c>
      <c r="C275" s="14">
        <v>1</v>
      </c>
      <c r="D275" s="14">
        <v>1</v>
      </c>
      <c r="E275" s="14">
        <v>0</v>
      </c>
      <c r="F275" s="14">
        <v>7</v>
      </c>
      <c r="G275" s="14">
        <v>0</v>
      </c>
      <c r="H275" s="14">
        <v>9</v>
      </c>
      <c r="I275" s="14">
        <v>0</v>
      </c>
      <c r="J275" s="14">
        <v>1</v>
      </c>
      <c r="K275" s="14">
        <v>4</v>
      </c>
      <c r="L275" s="14">
        <v>0</v>
      </c>
      <c r="M275" s="14">
        <v>2</v>
      </c>
      <c r="N275" s="14">
        <v>1</v>
      </c>
      <c r="O275" s="14">
        <v>0</v>
      </c>
      <c r="P275" s="14">
        <v>4</v>
      </c>
      <c r="Q275" s="14">
        <v>5</v>
      </c>
      <c r="R275" s="14">
        <v>0</v>
      </c>
      <c r="S275" s="116"/>
      <c r="T275" s="105"/>
      <c r="U275" s="12">
        <v>0</v>
      </c>
      <c r="V275" s="12">
        <v>0</v>
      </c>
      <c r="W275" s="12">
        <v>3688.9</v>
      </c>
      <c r="X275" s="12">
        <v>0</v>
      </c>
      <c r="Y275" s="12">
        <v>0</v>
      </c>
      <c r="Z275" s="12">
        <v>0</v>
      </c>
      <c r="AA275" s="12">
        <f t="shared" si="55"/>
        <v>3688.9</v>
      </c>
      <c r="AB275" s="75">
        <v>2023</v>
      </c>
      <c r="AC275" s="41"/>
    </row>
    <row r="276" spans="1:29" ht="36.75" customHeight="1" x14ac:dyDescent="0.3">
      <c r="A276" s="30"/>
      <c r="B276" s="26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54" t="s">
        <v>105</v>
      </c>
      <c r="T276" s="62" t="s">
        <v>28</v>
      </c>
      <c r="U276" s="20">
        <v>8</v>
      </c>
      <c r="V276" s="20">
        <v>3</v>
      </c>
      <c r="W276" s="20">
        <v>4</v>
      </c>
      <c r="X276" s="20">
        <v>3</v>
      </c>
      <c r="Y276" s="20">
        <v>3</v>
      </c>
      <c r="Z276" s="20">
        <v>3</v>
      </c>
      <c r="AA276" s="20">
        <f>SUM(U276:Z276)</f>
        <v>24</v>
      </c>
      <c r="AB276" s="75">
        <v>2026</v>
      </c>
      <c r="AC276" s="41"/>
    </row>
    <row r="277" spans="1:29" ht="57" customHeight="1" x14ac:dyDescent="0.3">
      <c r="A277" s="30"/>
      <c r="B277" s="26">
        <v>0</v>
      </c>
      <c r="C277" s="14">
        <v>1</v>
      </c>
      <c r="D277" s="14">
        <v>1</v>
      </c>
      <c r="E277" s="14">
        <v>0</v>
      </c>
      <c r="F277" s="14">
        <v>7</v>
      </c>
      <c r="G277" s="14">
        <v>0</v>
      </c>
      <c r="H277" s="14">
        <v>7</v>
      </c>
      <c r="I277" s="14">
        <v>0</v>
      </c>
      <c r="J277" s="14">
        <v>1</v>
      </c>
      <c r="K277" s="14">
        <v>4</v>
      </c>
      <c r="L277" s="14">
        <v>0</v>
      </c>
      <c r="M277" s="14">
        <v>2</v>
      </c>
      <c r="N277" s="14">
        <v>9</v>
      </c>
      <c r="O277" s="14">
        <v>9</v>
      </c>
      <c r="P277" s="14">
        <v>9</v>
      </c>
      <c r="Q277" s="14">
        <v>9</v>
      </c>
      <c r="R277" s="14">
        <v>9</v>
      </c>
      <c r="S277" s="56" t="s">
        <v>132</v>
      </c>
      <c r="T277" s="62" t="s">
        <v>13</v>
      </c>
      <c r="U277" s="12">
        <v>4598.6000000000004</v>
      </c>
      <c r="V277" s="12">
        <v>0</v>
      </c>
      <c r="W277" s="12">
        <v>2559.1</v>
      </c>
      <c r="X277" s="12">
        <v>0</v>
      </c>
      <c r="Y277" s="12">
        <v>0</v>
      </c>
      <c r="Z277" s="12">
        <v>0</v>
      </c>
      <c r="AA277" s="12">
        <f>SUM(U277:Z277)</f>
        <v>7157.7000000000007</v>
      </c>
      <c r="AB277" s="75">
        <v>2023</v>
      </c>
      <c r="AC277" s="41"/>
    </row>
    <row r="278" spans="1:29" ht="59.25" customHeight="1" x14ac:dyDescent="0.3">
      <c r="A278" s="30"/>
      <c r="B278" s="26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54" t="s">
        <v>106</v>
      </c>
      <c r="T278" s="62" t="s">
        <v>17</v>
      </c>
      <c r="U278" s="8">
        <v>80</v>
      </c>
      <c r="V278" s="17">
        <v>0</v>
      </c>
      <c r="W278" s="17">
        <v>100</v>
      </c>
      <c r="X278" s="17">
        <v>0</v>
      </c>
      <c r="Y278" s="17">
        <v>0</v>
      </c>
      <c r="Z278" s="17">
        <v>0</v>
      </c>
      <c r="AA278" s="17">
        <v>100</v>
      </c>
      <c r="AB278" s="76">
        <v>2023</v>
      </c>
      <c r="AC278" s="41"/>
    </row>
    <row r="279" spans="1:29" ht="45" customHeight="1" x14ac:dyDescent="0.3">
      <c r="A279" s="30"/>
      <c r="B279" s="26">
        <v>0</v>
      </c>
      <c r="C279" s="14">
        <v>1</v>
      </c>
      <c r="D279" s="14">
        <v>1</v>
      </c>
      <c r="E279" s="14">
        <v>0</v>
      </c>
      <c r="F279" s="14">
        <v>7</v>
      </c>
      <c r="G279" s="14">
        <v>0</v>
      </c>
      <c r="H279" s="14">
        <v>7</v>
      </c>
      <c r="I279" s="14">
        <v>0</v>
      </c>
      <c r="J279" s="14">
        <v>1</v>
      </c>
      <c r="K279" s="14">
        <v>4</v>
      </c>
      <c r="L279" s="14">
        <v>0</v>
      </c>
      <c r="M279" s="14">
        <v>2</v>
      </c>
      <c r="N279" s="14">
        <v>9</v>
      </c>
      <c r="O279" s="14">
        <v>9</v>
      </c>
      <c r="P279" s="14">
        <v>9</v>
      </c>
      <c r="Q279" s="14">
        <v>9</v>
      </c>
      <c r="R279" s="14">
        <v>9</v>
      </c>
      <c r="S279" s="122" t="s">
        <v>212</v>
      </c>
      <c r="T279" s="100" t="s">
        <v>13</v>
      </c>
      <c r="U279" s="8">
        <v>0</v>
      </c>
      <c r="V279" s="17">
        <v>0</v>
      </c>
      <c r="W279" s="21">
        <v>3408.3</v>
      </c>
      <c r="X279" s="17">
        <v>0</v>
      </c>
      <c r="Y279" s="17">
        <v>0</v>
      </c>
      <c r="Z279" s="17">
        <v>0</v>
      </c>
      <c r="AA279" s="12">
        <f>SUM(U279:Z279)</f>
        <v>3408.3</v>
      </c>
      <c r="AB279" s="75">
        <v>2023</v>
      </c>
      <c r="AC279" s="42"/>
    </row>
    <row r="280" spans="1:29" ht="45" customHeight="1" x14ac:dyDescent="0.3">
      <c r="A280" s="30"/>
      <c r="B280" s="26">
        <v>0</v>
      </c>
      <c r="C280" s="14">
        <v>1</v>
      </c>
      <c r="D280" s="14">
        <v>1</v>
      </c>
      <c r="E280" s="14">
        <v>0</v>
      </c>
      <c r="F280" s="14">
        <v>7</v>
      </c>
      <c r="G280" s="14">
        <v>0</v>
      </c>
      <c r="H280" s="14">
        <v>9</v>
      </c>
      <c r="I280" s="14">
        <v>0</v>
      </c>
      <c r="J280" s="14">
        <v>1</v>
      </c>
      <c r="K280" s="14">
        <v>4</v>
      </c>
      <c r="L280" s="14">
        <v>0</v>
      </c>
      <c r="M280" s="14">
        <v>2</v>
      </c>
      <c r="N280" s="14" t="s">
        <v>39</v>
      </c>
      <c r="O280" s="14">
        <v>0</v>
      </c>
      <c r="P280" s="14">
        <v>4</v>
      </c>
      <c r="Q280" s="14">
        <v>5</v>
      </c>
      <c r="R280" s="14">
        <v>0</v>
      </c>
      <c r="S280" s="123"/>
      <c r="T280" s="101"/>
      <c r="U280" s="8">
        <v>0</v>
      </c>
      <c r="V280" s="17">
        <v>0</v>
      </c>
      <c r="W280" s="21">
        <v>657.4</v>
      </c>
      <c r="X280" s="17">
        <v>0</v>
      </c>
      <c r="Y280" s="17">
        <v>0</v>
      </c>
      <c r="Z280" s="17">
        <v>0</v>
      </c>
      <c r="AA280" s="12">
        <f>SUM(U280:Z280)</f>
        <v>657.4</v>
      </c>
      <c r="AB280" s="75">
        <v>2023</v>
      </c>
      <c r="AC280" s="42"/>
    </row>
    <row r="281" spans="1:29" ht="45" customHeight="1" x14ac:dyDescent="0.3">
      <c r="A281" s="30"/>
      <c r="B281" s="26">
        <v>0</v>
      </c>
      <c r="C281" s="14">
        <v>1</v>
      </c>
      <c r="D281" s="14">
        <v>1</v>
      </c>
      <c r="E281" s="14">
        <v>0</v>
      </c>
      <c r="F281" s="14">
        <v>7</v>
      </c>
      <c r="G281" s="14">
        <v>0</v>
      </c>
      <c r="H281" s="14">
        <v>9</v>
      </c>
      <c r="I281" s="14">
        <v>0</v>
      </c>
      <c r="J281" s="14">
        <v>1</v>
      </c>
      <c r="K281" s="14">
        <v>4</v>
      </c>
      <c r="L281" s="14">
        <v>0</v>
      </c>
      <c r="M281" s="14">
        <v>2</v>
      </c>
      <c r="N281" s="14">
        <v>1</v>
      </c>
      <c r="O281" s="14">
        <v>0</v>
      </c>
      <c r="P281" s="14">
        <v>4</v>
      </c>
      <c r="Q281" s="14">
        <v>5</v>
      </c>
      <c r="R281" s="14">
        <v>0</v>
      </c>
      <c r="S281" s="124"/>
      <c r="T281" s="102"/>
      <c r="U281" s="8">
        <v>0</v>
      </c>
      <c r="V281" s="17">
        <v>0</v>
      </c>
      <c r="W281" s="21">
        <v>1053.0999999999999</v>
      </c>
      <c r="X281" s="17">
        <v>0</v>
      </c>
      <c r="Y281" s="17">
        <v>0</v>
      </c>
      <c r="Z281" s="17">
        <v>0</v>
      </c>
      <c r="AA281" s="12">
        <f>SUM(U281:Z281)</f>
        <v>1053.0999999999999</v>
      </c>
      <c r="AB281" s="75">
        <v>2023</v>
      </c>
      <c r="AC281" s="42"/>
    </row>
    <row r="282" spans="1:29" ht="76.5" customHeight="1" x14ac:dyDescent="0.3">
      <c r="A282" s="30"/>
      <c r="B282" s="26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53" t="s">
        <v>214</v>
      </c>
      <c r="T282" s="62" t="s">
        <v>28</v>
      </c>
      <c r="U282" s="89">
        <v>0</v>
      </c>
      <c r="V282" s="96">
        <v>0</v>
      </c>
      <c r="W282" s="96">
        <v>8</v>
      </c>
      <c r="X282" s="96">
        <v>0</v>
      </c>
      <c r="Y282" s="96">
        <v>0</v>
      </c>
      <c r="Z282" s="96">
        <v>0</v>
      </c>
      <c r="AA282" s="96">
        <v>8</v>
      </c>
      <c r="AB282" s="75">
        <v>2023</v>
      </c>
      <c r="AC282" s="41"/>
    </row>
    <row r="283" spans="1:29" ht="38.25" customHeight="1" x14ac:dyDescent="0.3">
      <c r="A283" s="30"/>
      <c r="B283" s="29">
        <v>0</v>
      </c>
      <c r="C283" s="14">
        <v>1</v>
      </c>
      <c r="D283" s="14">
        <v>1</v>
      </c>
      <c r="E283" s="14">
        <v>0</v>
      </c>
      <c r="F283" s="14">
        <v>7</v>
      </c>
      <c r="G283" s="14">
        <v>0</v>
      </c>
      <c r="H283" s="14">
        <v>0</v>
      </c>
      <c r="I283" s="14">
        <v>0</v>
      </c>
      <c r="J283" s="14">
        <v>1</v>
      </c>
      <c r="K283" s="14">
        <v>5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5" t="s">
        <v>107</v>
      </c>
      <c r="T283" s="7" t="s">
        <v>13</v>
      </c>
      <c r="U283" s="16">
        <f>U284+U291+U298</f>
        <v>57104.9</v>
      </c>
      <c r="V283" s="16">
        <f t="shared" ref="V283:AA283" si="56">V284+V291+V298</f>
        <v>58146</v>
      </c>
      <c r="W283" s="16">
        <f t="shared" si="56"/>
        <v>62773.8</v>
      </c>
      <c r="X283" s="16">
        <f t="shared" si="56"/>
        <v>68572</v>
      </c>
      <c r="Y283" s="16">
        <f t="shared" si="56"/>
        <v>68572</v>
      </c>
      <c r="Z283" s="16">
        <f t="shared" si="56"/>
        <v>68572</v>
      </c>
      <c r="AA283" s="16">
        <f t="shared" si="56"/>
        <v>383740.7</v>
      </c>
      <c r="AB283" s="77">
        <v>2026</v>
      </c>
      <c r="AC283" s="41"/>
    </row>
    <row r="284" spans="1:29" ht="36.75" customHeight="1" x14ac:dyDescent="0.3">
      <c r="A284" s="30"/>
      <c r="B284" s="26">
        <v>0</v>
      </c>
      <c r="C284" s="14">
        <v>1</v>
      </c>
      <c r="D284" s="14">
        <v>1</v>
      </c>
      <c r="E284" s="14">
        <v>0</v>
      </c>
      <c r="F284" s="14">
        <v>7</v>
      </c>
      <c r="G284" s="14">
        <v>0</v>
      </c>
      <c r="H284" s="14">
        <v>9</v>
      </c>
      <c r="I284" s="14">
        <v>0</v>
      </c>
      <c r="J284" s="14">
        <v>1</v>
      </c>
      <c r="K284" s="14">
        <v>5</v>
      </c>
      <c r="L284" s="14">
        <v>0</v>
      </c>
      <c r="M284" s="14">
        <v>1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5" t="s">
        <v>108</v>
      </c>
      <c r="T284" s="62" t="s">
        <v>13</v>
      </c>
      <c r="U284" s="16">
        <f>U286</f>
        <v>7293.1</v>
      </c>
      <c r="V284" s="16">
        <f t="shared" ref="V284" si="57">V286</f>
        <v>8128.4</v>
      </c>
      <c r="W284" s="16">
        <f>W286+W287</f>
        <v>8168.4000000000005</v>
      </c>
      <c r="X284" s="16">
        <f t="shared" ref="X284:AA284" si="58">X286+X287</f>
        <v>8272</v>
      </c>
      <c r="Y284" s="16">
        <f t="shared" si="58"/>
        <v>8272</v>
      </c>
      <c r="Z284" s="16">
        <f t="shared" si="58"/>
        <v>8272</v>
      </c>
      <c r="AA284" s="16">
        <f t="shared" si="58"/>
        <v>48405.9</v>
      </c>
      <c r="AB284" s="77">
        <v>2026</v>
      </c>
      <c r="AC284" s="41"/>
    </row>
    <row r="285" spans="1:29" ht="54.75" customHeight="1" x14ac:dyDescent="0.3">
      <c r="A285" s="30"/>
      <c r="B285" s="26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54" t="s">
        <v>109</v>
      </c>
      <c r="T285" s="62" t="s">
        <v>28</v>
      </c>
      <c r="U285" s="20">
        <v>156</v>
      </c>
      <c r="V285" s="82">
        <v>165</v>
      </c>
      <c r="W285" s="82">
        <v>165</v>
      </c>
      <c r="X285" s="82">
        <v>166</v>
      </c>
      <c r="Y285" s="82">
        <v>166</v>
      </c>
      <c r="Z285" s="82">
        <v>166</v>
      </c>
      <c r="AA285" s="82">
        <v>166</v>
      </c>
      <c r="AB285" s="75">
        <v>2026</v>
      </c>
      <c r="AC285" s="41"/>
    </row>
    <row r="286" spans="1:29" ht="28.5" customHeight="1" x14ac:dyDescent="0.3">
      <c r="A286" s="30"/>
      <c r="B286" s="26">
        <v>0</v>
      </c>
      <c r="C286" s="14">
        <v>1</v>
      </c>
      <c r="D286" s="14">
        <v>1</v>
      </c>
      <c r="E286" s="14">
        <v>0</v>
      </c>
      <c r="F286" s="14">
        <v>7</v>
      </c>
      <c r="G286" s="14">
        <v>0</v>
      </c>
      <c r="H286" s="14">
        <v>9</v>
      </c>
      <c r="I286" s="14">
        <v>0</v>
      </c>
      <c r="J286" s="14">
        <v>1</v>
      </c>
      <c r="K286" s="14">
        <v>5</v>
      </c>
      <c r="L286" s="14">
        <v>0</v>
      </c>
      <c r="M286" s="14">
        <v>1</v>
      </c>
      <c r="N286" s="14">
        <v>9</v>
      </c>
      <c r="O286" s="14">
        <v>9</v>
      </c>
      <c r="P286" s="14">
        <v>9</v>
      </c>
      <c r="Q286" s="14">
        <v>9</v>
      </c>
      <c r="R286" s="14">
        <v>9</v>
      </c>
      <c r="S286" s="100" t="s">
        <v>110</v>
      </c>
      <c r="T286" s="100" t="s">
        <v>13</v>
      </c>
      <c r="U286" s="12">
        <v>7293.1</v>
      </c>
      <c r="V286" s="12">
        <v>8128.4</v>
      </c>
      <c r="W286" s="12">
        <v>8048.6</v>
      </c>
      <c r="X286" s="12">
        <v>8272</v>
      </c>
      <c r="Y286" s="12">
        <v>8272</v>
      </c>
      <c r="Z286" s="12">
        <v>8272</v>
      </c>
      <c r="AA286" s="12">
        <f>U286+V286+W286+X286+Y286+Z286</f>
        <v>48286.1</v>
      </c>
      <c r="AB286" s="75">
        <v>2026</v>
      </c>
      <c r="AC286" s="41"/>
    </row>
    <row r="287" spans="1:29" ht="28.5" customHeight="1" x14ac:dyDescent="0.3">
      <c r="A287" s="30"/>
      <c r="B287" s="26">
        <v>0</v>
      </c>
      <c r="C287" s="14">
        <v>1</v>
      </c>
      <c r="D287" s="14">
        <v>1</v>
      </c>
      <c r="E287" s="14">
        <v>0</v>
      </c>
      <c r="F287" s="14">
        <v>7</v>
      </c>
      <c r="G287" s="14">
        <v>0</v>
      </c>
      <c r="H287" s="14">
        <v>9</v>
      </c>
      <c r="I287" s="14">
        <v>0</v>
      </c>
      <c r="J287" s="14">
        <v>1</v>
      </c>
      <c r="K287" s="14">
        <v>5</v>
      </c>
      <c r="L287" s="14">
        <v>0</v>
      </c>
      <c r="M287" s="14">
        <v>1</v>
      </c>
      <c r="N287" s="14">
        <v>5</v>
      </c>
      <c r="O287" s="14">
        <v>5</v>
      </c>
      <c r="P287" s="14">
        <v>4</v>
      </c>
      <c r="Q287" s="14">
        <v>9</v>
      </c>
      <c r="R287" s="14">
        <v>2</v>
      </c>
      <c r="S287" s="102"/>
      <c r="T287" s="102"/>
      <c r="U287" s="12">
        <v>0</v>
      </c>
      <c r="V287" s="12">
        <v>0</v>
      </c>
      <c r="W287" s="12">
        <v>119.8</v>
      </c>
      <c r="X287" s="12">
        <v>0</v>
      </c>
      <c r="Y287" s="12">
        <v>0</v>
      </c>
      <c r="Z287" s="12">
        <v>0</v>
      </c>
      <c r="AA287" s="12">
        <f>U287+V287+W287+X287+Y287+Z287</f>
        <v>119.8</v>
      </c>
      <c r="AB287" s="75">
        <v>2023</v>
      </c>
      <c r="AC287" s="41"/>
    </row>
    <row r="288" spans="1:29" ht="38.25" customHeight="1" x14ac:dyDescent="0.3">
      <c r="A288" s="30"/>
      <c r="B288" s="26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54" t="s">
        <v>111</v>
      </c>
      <c r="T288" s="62" t="s">
        <v>17</v>
      </c>
      <c r="U288" s="8">
        <v>100</v>
      </c>
      <c r="V288" s="8">
        <v>100</v>
      </c>
      <c r="W288" s="8">
        <v>100</v>
      </c>
      <c r="X288" s="8">
        <v>100</v>
      </c>
      <c r="Y288" s="8">
        <v>100</v>
      </c>
      <c r="Z288" s="8">
        <v>100</v>
      </c>
      <c r="AA288" s="8">
        <v>100</v>
      </c>
      <c r="AB288" s="75">
        <v>2026</v>
      </c>
      <c r="AC288" s="41"/>
    </row>
    <row r="289" spans="1:29" ht="46.5" customHeight="1" x14ac:dyDescent="0.3">
      <c r="A289" s="30"/>
      <c r="B289" s="26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55" t="s">
        <v>129</v>
      </c>
      <c r="T289" s="68" t="s">
        <v>30</v>
      </c>
      <c r="U289" s="83">
        <v>1</v>
      </c>
      <c r="V289" s="83">
        <v>1</v>
      </c>
      <c r="W289" s="83">
        <v>1</v>
      </c>
      <c r="X289" s="83">
        <v>1</v>
      </c>
      <c r="Y289" s="83">
        <v>1</v>
      </c>
      <c r="Z289" s="83">
        <v>1</v>
      </c>
      <c r="AA289" s="83">
        <v>1</v>
      </c>
      <c r="AB289" s="75">
        <v>2026</v>
      </c>
      <c r="AC289" s="41"/>
    </row>
    <row r="290" spans="1:29" ht="37.5" customHeight="1" x14ac:dyDescent="0.3">
      <c r="A290" s="30"/>
      <c r="B290" s="26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55" t="s">
        <v>130</v>
      </c>
      <c r="T290" s="68" t="s">
        <v>17</v>
      </c>
      <c r="U290" s="8">
        <v>100</v>
      </c>
      <c r="V290" s="8">
        <v>100</v>
      </c>
      <c r="W290" s="8">
        <v>100</v>
      </c>
      <c r="X290" s="8">
        <v>100</v>
      </c>
      <c r="Y290" s="8">
        <v>100</v>
      </c>
      <c r="Z290" s="8">
        <v>100</v>
      </c>
      <c r="AA290" s="8">
        <v>100</v>
      </c>
      <c r="AB290" s="75">
        <v>2026</v>
      </c>
      <c r="AC290" s="41"/>
    </row>
    <row r="291" spans="1:29" ht="42.75" customHeight="1" x14ac:dyDescent="0.3">
      <c r="A291" s="30"/>
      <c r="B291" s="26">
        <v>0</v>
      </c>
      <c r="C291" s="14">
        <v>1</v>
      </c>
      <c r="D291" s="14">
        <v>1</v>
      </c>
      <c r="E291" s="14">
        <v>0</v>
      </c>
      <c r="F291" s="14">
        <v>7</v>
      </c>
      <c r="G291" s="14">
        <v>0</v>
      </c>
      <c r="H291" s="14">
        <v>9</v>
      </c>
      <c r="I291" s="14">
        <v>0</v>
      </c>
      <c r="J291" s="14">
        <v>1</v>
      </c>
      <c r="K291" s="14">
        <v>5</v>
      </c>
      <c r="L291" s="14">
        <v>0</v>
      </c>
      <c r="M291" s="14">
        <v>2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5" t="s">
        <v>112</v>
      </c>
      <c r="T291" s="62" t="s">
        <v>13</v>
      </c>
      <c r="U291" s="16">
        <f t="shared" ref="U291:AA291" si="59">U293+U294</f>
        <v>36136.800000000003</v>
      </c>
      <c r="V291" s="16">
        <f t="shared" si="59"/>
        <v>36218.800000000003</v>
      </c>
      <c r="W291" s="16">
        <f t="shared" si="59"/>
        <v>39592.300000000003</v>
      </c>
      <c r="X291" s="16">
        <f t="shared" si="59"/>
        <v>45327.6</v>
      </c>
      <c r="Y291" s="16">
        <f t="shared" si="59"/>
        <v>45327.6</v>
      </c>
      <c r="Z291" s="16">
        <f t="shared" si="59"/>
        <v>45327.6</v>
      </c>
      <c r="AA291" s="16">
        <f t="shared" si="59"/>
        <v>247930.7</v>
      </c>
      <c r="AB291" s="77">
        <v>2026</v>
      </c>
      <c r="AC291" s="41"/>
    </row>
    <row r="292" spans="1:29" ht="83.25" customHeight="1" x14ac:dyDescent="0.3">
      <c r="A292" s="30"/>
      <c r="B292" s="26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54" t="s">
        <v>113</v>
      </c>
      <c r="T292" s="62" t="s">
        <v>28</v>
      </c>
      <c r="U292" s="20">
        <v>66</v>
      </c>
      <c r="V292" s="82">
        <v>66</v>
      </c>
      <c r="W292" s="82">
        <v>69</v>
      </c>
      <c r="X292" s="82">
        <v>70</v>
      </c>
      <c r="Y292" s="82">
        <v>70</v>
      </c>
      <c r="Z292" s="82">
        <v>70</v>
      </c>
      <c r="AA292" s="82">
        <v>70</v>
      </c>
      <c r="AB292" s="75">
        <v>2026</v>
      </c>
      <c r="AC292" s="41"/>
    </row>
    <row r="293" spans="1:29" ht="31.5" customHeight="1" x14ac:dyDescent="0.3">
      <c r="A293" s="30"/>
      <c r="B293" s="26">
        <v>0</v>
      </c>
      <c r="C293" s="14">
        <v>1</v>
      </c>
      <c r="D293" s="14">
        <v>1</v>
      </c>
      <c r="E293" s="14">
        <v>0</v>
      </c>
      <c r="F293" s="14">
        <v>7</v>
      </c>
      <c r="G293" s="14">
        <v>0</v>
      </c>
      <c r="H293" s="14">
        <v>9</v>
      </c>
      <c r="I293" s="14">
        <v>0</v>
      </c>
      <c r="J293" s="14">
        <v>1</v>
      </c>
      <c r="K293" s="14">
        <v>5</v>
      </c>
      <c r="L293" s="14">
        <v>0</v>
      </c>
      <c r="M293" s="14">
        <v>2</v>
      </c>
      <c r="N293" s="14">
        <v>9</v>
      </c>
      <c r="O293" s="14">
        <v>9</v>
      </c>
      <c r="P293" s="14">
        <v>9</v>
      </c>
      <c r="Q293" s="14">
        <v>9</v>
      </c>
      <c r="R293" s="14">
        <v>9</v>
      </c>
      <c r="S293" s="104" t="s">
        <v>114</v>
      </c>
      <c r="T293" s="105" t="s">
        <v>13</v>
      </c>
      <c r="U293" s="12">
        <v>36131.4</v>
      </c>
      <c r="V293" s="12">
        <v>36217.800000000003</v>
      </c>
      <c r="W293" s="12">
        <v>39592.300000000003</v>
      </c>
      <c r="X293" s="12">
        <v>45327.6</v>
      </c>
      <c r="Y293" s="12">
        <v>45327.6</v>
      </c>
      <c r="Z293" s="12">
        <v>45327.6</v>
      </c>
      <c r="AA293" s="12">
        <f>U293+V293+W293+X293+Y293+Z293</f>
        <v>247924.30000000002</v>
      </c>
      <c r="AB293" s="75">
        <v>2026</v>
      </c>
      <c r="AC293" s="41"/>
    </row>
    <row r="294" spans="1:29" ht="30.75" customHeight="1" x14ac:dyDescent="0.3">
      <c r="A294" s="30"/>
      <c r="B294" s="26">
        <v>0</v>
      </c>
      <c r="C294" s="14">
        <v>1</v>
      </c>
      <c r="D294" s="14">
        <v>1</v>
      </c>
      <c r="E294" s="14">
        <v>1</v>
      </c>
      <c r="F294" s="14">
        <v>0</v>
      </c>
      <c r="G294" s="14">
        <v>0</v>
      </c>
      <c r="H294" s="14">
        <v>4</v>
      </c>
      <c r="I294" s="14">
        <v>0</v>
      </c>
      <c r="J294" s="14">
        <v>1</v>
      </c>
      <c r="K294" s="14">
        <v>5</v>
      </c>
      <c r="L294" s="14">
        <v>0</v>
      </c>
      <c r="M294" s="14">
        <v>2</v>
      </c>
      <c r="N294" s="14">
        <v>9</v>
      </c>
      <c r="O294" s="14">
        <v>9</v>
      </c>
      <c r="P294" s="14">
        <v>9</v>
      </c>
      <c r="Q294" s="14">
        <v>9</v>
      </c>
      <c r="R294" s="14">
        <v>9</v>
      </c>
      <c r="S294" s="104"/>
      <c r="T294" s="105"/>
      <c r="U294" s="12">
        <v>5.4</v>
      </c>
      <c r="V294" s="12">
        <v>1</v>
      </c>
      <c r="W294" s="12">
        <v>0</v>
      </c>
      <c r="X294" s="12">
        <v>0</v>
      </c>
      <c r="Y294" s="12">
        <v>0</v>
      </c>
      <c r="Z294" s="12">
        <v>0</v>
      </c>
      <c r="AA294" s="12">
        <f>U294+V294+W294+X294+Y294+Z294</f>
        <v>6.4</v>
      </c>
      <c r="AB294" s="75">
        <v>2022</v>
      </c>
      <c r="AC294" s="41"/>
    </row>
    <row r="295" spans="1:29" ht="44.25" customHeight="1" x14ac:dyDescent="0.3">
      <c r="A295" s="30"/>
      <c r="B295" s="26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54" t="s">
        <v>111</v>
      </c>
      <c r="T295" s="62" t="s">
        <v>17</v>
      </c>
      <c r="U295" s="8">
        <v>100</v>
      </c>
      <c r="V295" s="8">
        <v>100</v>
      </c>
      <c r="W295" s="8">
        <v>100</v>
      </c>
      <c r="X295" s="8">
        <v>100</v>
      </c>
      <c r="Y295" s="8">
        <v>100</v>
      </c>
      <c r="Z295" s="8">
        <v>100</v>
      </c>
      <c r="AA295" s="8">
        <v>100</v>
      </c>
      <c r="AB295" s="75">
        <v>2026</v>
      </c>
      <c r="AC295" s="41"/>
    </row>
    <row r="296" spans="1:29" ht="42" customHeight="1" x14ac:dyDescent="0.3">
      <c r="A296" s="30"/>
      <c r="B296" s="26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54" t="s">
        <v>115</v>
      </c>
      <c r="T296" s="62" t="s">
        <v>30</v>
      </c>
      <c r="U296" s="83">
        <v>1</v>
      </c>
      <c r="V296" s="83">
        <v>1</v>
      </c>
      <c r="W296" s="83">
        <v>1</v>
      </c>
      <c r="X296" s="83">
        <v>1</v>
      </c>
      <c r="Y296" s="83">
        <v>1</v>
      </c>
      <c r="Z296" s="83">
        <v>1</v>
      </c>
      <c r="AA296" s="83">
        <v>1</v>
      </c>
      <c r="AB296" s="75">
        <v>2026</v>
      </c>
      <c r="AC296" s="41"/>
    </row>
    <row r="297" spans="1:29" ht="37.5" customHeight="1" x14ac:dyDescent="0.3">
      <c r="A297" s="30"/>
      <c r="B297" s="26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54" t="s">
        <v>116</v>
      </c>
      <c r="T297" s="62" t="s">
        <v>17</v>
      </c>
      <c r="U297" s="8">
        <v>100</v>
      </c>
      <c r="V297" s="8">
        <v>100</v>
      </c>
      <c r="W297" s="8">
        <v>100</v>
      </c>
      <c r="X297" s="8">
        <v>100</v>
      </c>
      <c r="Y297" s="8">
        <v>100</v>
      </c>
      <c r="Z297" s="8">
        <v>100</v>
      </c>
      <c r="AA297" s="8">
        <v>100</v>
      </c>
      <c r="AB297" s="75">
        <v>2026</v>
      </c>
      <c r="AC297" s="41"/>
    </row>
    <row r="298" spans="1:29" ht="60" customHeight="1" x14ac:dyDescent="0.3">
      <c r="A298" s="30"/>
      <c r="B298" s="26">
        <v>0</v>
      </c>
      <c r="C298" s="14">
        <v>1</v>
      </c>
      <c r="D298" s="14">
        <v>1</v>
      </c>
      <c r="E298" s="14">
        <v>0</v>
      </c>
      <c r="F298" s="14">
        <v>7</v>
      </c>
      <c r="G298" s="14">
        <v>0</v>
      </c>
      <c r="H298" s="14">
        <v>9</v>
      </c>
      <c r="I298" s="14">
        <v>0</v>
      </c>
      <c r="J298" s="14">
        <v>1</v>
      </c>
      <c r="K298" s="14">
        <v>5</v>
      </c>
      <c r="L298" s="14">
        <v>0</v>
      </c>
      <c r="M298" s="14">
        <v>3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5" t="s">
        <v>117</v>
      </c>
      <c r="T298" s="62" t="s">
        <v>13</v>
      </c>
      <c r="U298" s="16">
        <f>U300</f>
        <v>13675</v>
      </c>
      <c r="V298" s="16">
        <f t="shared" ref="V298" si="60">V300</f>
        <v>13798.8</v>
      </c>
      <c r="W298" s="16">
        <f>W300+W301</f>
        <v>15013.1</v>
      </c>
      <c r="X298" s="16">
        <f t="shared" ref="X298:AA298" si="61">X300+X301</f>
        <v>14972.4</v>
      </c>
      <c r="Y298" s="16">
        <f t="shared" si="61"/>
        <v>14972.4</v>
      </c>
      <c r="Z298" s="16">
        <f t="shared" si="61"/>
        <v>14972.4</v>
      </c>
      <c r="AA298" s="16">
        <f t="shared" si="61"/>
        <v>87404.099999999991</v>
      </c>
      <c r="AB298" s="77">
        <v>2026</v>
      </c>
      <c r="AC298" s="41"/>
    </row>
    <row r="299" spans="1:29" ht="59.25" customHeight="1" x14ac:dyDescent="0.3">
      <c r="A299" s="30"/>
      <c r="B299" s="26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54" t="s">
        <v>118</v>
      </c>
      <c r="T299" s="62" t="s">
        <v>17</v>
      </c>
      <c r="U299" s="8">
        <v>100</v>
      </c>
      <c r="V299" s="8">
        <v>100</v>
      </c>
      <c r="W299" s="8">
        <v>100</v>
      </c>
      <c r="X299" s="8">
        <v>100</v>
      </c>
      <c r="Y299" s="8">
        <v>100</v>
      </c>
      <c r="Z299" s="8">
        <v>100</v>
      </c>
      <c r="AA299" s="8">
        <v>100</v>
      </c>
      <c r="AB299" s="75">
        <v>2026</v>
      </c>
      <c r="AC299" s="41"/>
    </row>
    <row r="300" spans="1:29" ht="22.5" customHeight="1" x14ac:dyDescent="0.3">
      <c r="A300" s="30"/>
      <c r="B300" s="26">
        <v>0</v>
      </c>
      <c r="C300" s="14">
        <v>1</v>
      </c>
      <c r="D300" s="14">
        <v>1</v>
      </c>
      <c r="E300" s="14">
        <v>0</v>
      </c>
      <c r="F300" s="14">
        <v>7</v>
      </c>
      <c r="G300" s="14">
        <v>0</v>
      </c>
      <c r="H300" s="14">
        <v>9</v>
      </c>
      <c r="I300" s="14">
        <v>0</v>
      </c>
      <c r="J300" s="14">
        <v>1</v>
      </c>
      <c r="K300" s="14">
        <v>5</v>
      </c>
      <c r="L300" s="14">
        <v>0</v>
      </c>
      <c r="M300" s="14">
        <v>3</v>
      </c>
      <c r="N300" s="14">
        <v>9</v>
      </c>
      <c r="O300" s="14">
        <v>9</v>
      </c>
      <c r="P300" s="14">
        <v>9</v>
      </c>
      <c r="Q300" s="14">
        <v>9</v>
      </c>
      <c r="R300" s="14">
        <v>9</v>
      </c>
      <c r="S300" s="122" t="s">
        <v>119</v>
      </c>
      <c r="T300" s="100" t="s">
        <v>13</v>
      </c>
      <c r="U300" s="12">
        <v>13675</v>
      </c>
      <c r="V300" s="12">
        <v>13798.8</v>
      </c>
      <c r="W300" s="12">
        <v>14818.6</v>
      </c>
      <c r="X300" s="12">
        <v>14972.4</v>
      </c>
      <c r="Y300" s="12">
        <v>14972.4</v>
      </c>
      <c r="Z300" s="12">
        <v>14972.4</v>
      </c>
      <c r="AA300" s="12">
        <f>U300+V300+W300+X300+Y300+Z300</f>
        <v>87209.599999999991</v>
      </c>
      <c r="AB300" s="75">
        <v>2026</v>
      </c>
      <c r="AC300" s="41"/>
    </row>
    <row r="301" spans="1:29" ht="22.5" customHeight="1" x14ac:dyDescent="0.3">
      <c r="A301" s="30"/>
      <c r="B301" s="26">
        <v>0</v>
      </c>
      <c r="C301" s="14">
        <v>1</v>
      </c>
      <c r="D301" s="14">
        <v>1</v>
      </c>
      <c r="E301" s="14">
        <v>0</v>
      </c>
      <c r="F301" s="14">
        <v>7</v>
      </c>
      <c r="G301" s="14">
        <v>0</v>
      </c>
      <c r="H301" s="14">
        <v>9</v>
      </c>
      <c r="I301" s="14">
        <v>0</v>
      </c>
      <c r="J301" s="14">
        <v>1</v>
      </c>
      <c r="K301" s="14">
        <v>5</v>
      </c>
      <c r="L301" s="14">
        <v>0</v>
      </c>
      <c r="M301" s="14">
        <v>1</v>
      </c>
      <c r="N301" s="14">
        <v>5</v>
      </c>
      <c r="O301" s="14">
        <v>5</v>
      </c>
      <c r="P301" s="14">
        <v>4</v>
      </c>
      <c r="Q301" s="14">
        <v>9</v>
      </c>
      <c r="R301" s="14">
        <v>2</v>
      </c>
      <c r="S301" s="124"/>
      <c r="T301" s="102"/>
      <c r="U301" s="12">
        <v>0</v>
      </c>
      <c r="V301" s="12">
        <v>0</v>
      </c>
      <c r="W301" s="12">
        <v>194.5</v>
      </c>
      <c r="X301" s="12">
        <v>0</v>
      </c>
      <c r="Y301" s="12">
        <v>0</v>
      </c>
      <c r="Z301" s="12">
        <v>0</v>
      </c>
      <c r="AA301" s="12">
        <f>U301+V301+W301+X301+Y301+Z301</f>
        <v>194.5</v>
      </c>
      <c r="AB301" s="75">
        <v>2023</v>
      </c>
      <c r="AC301" s="41"/>
    </row>
    <row r="302" spans="1:29" ht="40.5" customHeight="1" x14ac:dyDescent="0.3">
      <c r="A302" s="30"/>
      <c r="B302" s="26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54" t="s">
        <v>111</v>
      </c>
      <c r="T302" s="62" t="s">
        <v>17</v>
      </c>
      <c r="U302" s="8">
        <v>100</v>
      </c>
      <c r="V302" s="8">
        <v>100</v>
      </c>
      <c r="W302" s="8">
        <v>100</v>
      </c>
      <c r="X302" s="8">
        <v>100</v>
      </c>
      <c r="Y302" s="8">
        <v>100</v>
      </c>
      <c r="Z302" s="8">
        <v>100</v>
      </c>
      <c r="AA302" s="8">
        <v>100</v>
      </c>
      <c r="AB302" s="75">
        <v>2026</v>
      </c>
      <c r="AC302" s="41"/>
    </row>
    <row r="303" spans="1:29" ht="37.5" x14ac:dyDescent="0.3">
      <c r="A303" s="30"/>
      <c r="B303" s="26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54" t="s">
        <v>120</v>
      </c>
      <c r="T303" s="62" t="s">
        <v>30</v>
      </c>
      <c r="U303" s="83">
        <v>1</v>
      </c>
      <c r="V303" s="83">
        <v>1</v>
      </c>
      <c r="W303" s="83">
        <v>1</v>
      </c>
      <c r="X303" s="83">
        <v>1</v>
      </c>
      <c r="Y303" s="83">
        <v>1</v>
      </c>
      <c r="Z303" s="83">
        <v>1</v>
      </c>
      <c r="AA303" s="83">
        <v>1</v>
      </c>
      <c r="AB303" s="75">
        <v>2026</v>
      </c>
      <c r="AC303" s="41"/>
    </row>
    <row r="304" spans="1:29" ht="56.25" customHeight="1" x14ac:dyDescent="0.3">
      <c r="A304" s="30"/>
      <c r="B304" s="26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54" t="s">
        <v>121</v>
      </c>
      <c r="T304" s="62" t="s">
        <v>28</v>
      </c>
      <c r="U304" s="20">
        <v>147</v>
      </c>
      <c r="V304" s="20">
        <v>147</v>
      </c>
      <c r="W304" s="20">
        <v>147</v>
      </c>
      <c r="X304" s="20">
        <v>148</v>
      </c>
      <c r="Y304" s="20">
        <v>148</v>
      </c>
      <c r="Z304" s="20">
        <v>148</v>
      </c>
      <c r="AA304" s="20">
        <v>148</v>
      </c>
      <c r="AB304" s="75">
        <v>2026</v>
      </c>
      <c r="AC304" s="41"/>
    </row>
    <row r="305" spans="1:28" ht="17.25" customHeight="1" x14ac:dyDescent="0.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  <c r="T305" s="69"/>
      <c r="U305" s="6"/>
      <c r="V305" s="6"/>
      <c r="W305" s="6"/>
      <c r="X305" s="6"/>
      <c r="Y305" s="6"/>
      <c r="Z305" s="6"/>
      <c r="AA305" s="6"/>
      <c r="AB305" s="69"/>
    </row>
    <row r="306" spans="1:28" ht="171.75" customHeight="1" x14ac:dyDescent="0.3">
      <c r="B306" s="120" t="s">
        <v>222</v>
      </c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</row>
    <row r="307" spans="1:28" ht="16.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 t="s">
        <v>15</v>
      </c>
      <c r="AB307" s="47"/>
    </row>
    <row r="308" spans="1:28" x14ac:dyDescent="0.3">
      <c r="A308" s="4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</row>
    <row r="309" spans="1:28" ht="1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AB309" s="47"/>
    </row>
    <row r="310" spans="1:28" ht="1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AB310" s="47"/>
    </row>
    <row r="311" spans="1:28" ht="27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AB311" s="47"/>
    </row>
    <row r="312" spans="1:28" x14ac:dyDescent="0.3">
      <c r="X312" s="48"/>
      <c r="Y312" s="48"/>
      <c r="Z312" s="48"/>
    </row>
    <row r="313" spans="1:28" x14ac:dyDescent="0.3">
      <c r="X313" s="49"/>
      <c r="Y313" s="49"/>
      <c r="Z313" s="49"/>
    </row>
    <row r="314" spans="1:28" x14ac:dyDescent="0.3">
      <c r="X314" s="48"/>
      <c r="Y314" s="48"/>
      <c r="Z314" s="48"/>
    </row>
  </sheetData>
  <mergeCells count="81">
    <mergeCell ref="T173:T175"/>
    <mergeCell ref="S32:S35"/>
    <mergeCell ref="T32:T35"/>
    <mergeCell ref="S23:S29"/>
    <mergeCell ref="T23:T29"/>
    <mergeCell ref="T118:T119"/>
    <mergeCell ref="S84:S87"/>
    <mergeCell ref="T84:T87"/>
    <mergeCell ref="S115:S116"/>
    <mergeCell ref="T115:T116"/>
    <mergeCell ref="T102:T103"/>
    <mergeCell ref="S118:S119"/>
    <mergeCell ref="S102:S103"/>
    <mergeCell ref="S98:S100"/>
    <mergeCell ref="T98:T100"/>
    <mergeCell ref="T72:T76"/>
    <mergeCell ref="B1:AB1"/>
    <mergeCell ref="B2:AB2"/>
    <mergeCell ref="B5:AB5"/>
    <mergeCell ref="B8:AB8"/>
    <mergeCell ref="B9:D10"/>
    <mergeCell ref="E9:R9"/>
    <mergeCell ref="S9:S10"/>
    <mergeCell ref="T9:T10"/>
    <mergeCell ref="U9:Z9"/>
    <mergeCell ref="AA9:AB9"/>
    <mergeCell ref="E10:F10"/>
    <mergeCell ref="G10:H10"/>
    <mergeCell ref="I10:R10"/>
    <mergeCell ref="S78:S82"/>
    <mergeCell ref="T78:T82"/>
    <mergeCell ref="S44:S50"/>
    <mergeCell ref="T44:T50"/>
    <mergeCell ref="T61:T62"/>
    <mergeCell ref="S72:S76"/>
    <mergeCell ref="S61:S62"/>
    <mergeCell ref="T67:T68"/>
    <mergeCell ref="S67:S68"/>
    <mergeCell ref="B306:AB306"/>
    <mergeCell ref="T266:T267"/>
    <mergeCell ref="B308:AB308"/>
    <mergeCell ref="S271:S275"/>
    <mergeCell ref="T271:T275"/>
    <mergeCell ref="S293:S294"/>
    <mergeCell ref="T293:T294"/>
    <mergeCell ref="S266:S267"/>
    <mergeCell ref="S279:S281"/>
    <mergeCell ref="T279:T281"/>
    <mergeCell ref="S300:S301"/>
    <mergeCell ref="T300:T301"/>
    <mergeCell ref="S286:S287"/>
    <mergeCell ref="T286:T287"/>
    <mergeCell ref="S251:S253"/>
    <mergeCell ref="T251:T253"/>
    <mergeCell ref="S206:S207"/>
    <mergeCell ref="T206:T207"/>
    <mergeCell ref="S261:S262"/>
    <mergeCell ref="T261:T262"/>
    <mergeCell ref="S256:S258"/>
    <mergeCell ref="T256:T258"/>
    <mergeCell ref="T237:T242"/>
    <mergeCell ref="S211:S212"/>
    <mergeCell ref="T211:T212"/>
    <mergeCell ref="S237:S242"/>
    <mergeCell ref="T245:T248"/>
    <mergeCell ref="S199:S202"/>
    <mergeCell ref="T199:T202"/>
    <mergeCell ref="S245:S248"/>
    <mergeCell ref="S135:S136"/>
    <mergeCell ref="T135:T136"/>
    <mergeCell ref="T144:T146"/>
    <mergeCell ref="S144:S146"/>
    <mergeCell ref="S150:S152"/>
    <mergeCell ref="T150:T152"/>
    <mergeCell ref="T161:T165"/>
    <mergeCell ref="S161:S165"/>
    <mergeCell ref="S167:S171"/>
    <mergeCell ref="T167:T171"/>
    <mergeCell ref="S157:S159"/>
    <mergeCell ref="T157:T159"/>
    <mergeCell ref="S173:S175"/>
  </mergeCells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differentFirst="1">
    <oddHeader>&amp;C&amp;11&amp;"Calibri,Regular"&amp;P&amp;12&amp;"-,Regular"</oddHeader>
  </headerFooter>
  <rowBreaks count="10" manualBreakCount="10">
    <brk id="22" max="16383" man="1"/>
    <brk id="56" max="27" man="1"/>
    <brk id="76" max="16383" man="1"/>
    <brk id="108" max="16383" man="1"/>
    <brk id="139" max="16383" man="1"/>
    <brk id="171" max="16383" man="1"/>
    <brk id="194" max="16383" man="1"/>
    <brk id="217" max="16383" man="1"/>
    <brk id="249" max="16383" man="1"/>
    <brk id="28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Наталья В. Бочарова</cp:lastModifiedBy>
  <cp:lastPrinted>2023-12-28T12:49:30Z</cp:lastPrinted>
  <dcterms:created xsi:type="dcterms:W3CDTF">2020-08-26T11:52:36Z</dcterms:created>
  <dcterms:modified xsi:type="dcterms:W3CDTF">2024-01-18T12:51:24Z</dcterms:modified>
</cp:coreProperties>
</file>